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35" windowWidth="24615" windowHeight="117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Položky!$A$1:$G$102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D16" i="1" l="1"/>
  <c r="D15" i="1"/>
  <c r="D14" i="1"/>
  <c r="BE101" i="3"/>
  <c r="BC101" i="3"/>
  <c r="BC102" i="3" s="1"/>
  <c r="G13" i="2" s="1"/>
  <c r="BB101" i="3"/>
  <c r="BA101" i="3"/>
  <c r="G101" i="3"/>
  <c r="BD101" i="3" s="1"/>
  <c r="BD102" i="3" s="1"/>
  <c r="H13" i="2" s="1"/>
  <c r="B13" i="2"/>
  <c r="A13" i="2"/>
  <c r="BE102" i="3"/>
  <c r="I13" i="2" s="1"/>
  <c r="BB102" i="3"/>
  <c r="F13" i="2" s="1"/>
  <c r="BA102" i="3"/>
  <c r="E13" i="2" s="1"/>
  <c r="G102" i="3"/>
  <c r="C102" i="3"/>
  <c r="BE98" i="3"/>
  <c r="BD98" i="3"/>
  <c r="BD99" i="3" s="1"/>
  <c r="H12" i="2" s="1"/>
  <c r="BC98" i="3"/>
  <c r="BA98" i="3"/>
  <c r="BA99" i="3" s="1"/>
  <c r="E12" i="2" s="1"/>
  <c r="G98" i="3"/>
  <c r="BB98" i="3" s="1"/>
  <c r="BB99" i="3" s="1"/>
  <c r="F12" i="2" s="1"/>
  <c r="B12" i="2"/>
  <c r="A12" i="2"/>
  <c r="BE99" i="3"/>
  <c r="I12" i="2" s="1"/>
  <c r="BC99" i="3"/>
  <c r="G12" i="2" s="1"/>
  <c r="C99" i="3"/>
  <c r="BE95" i="3"/>
  <c r="BD95" i="3"/>
  <c r="BC95" i="3"/>
  <c r="BA95" i="3"/>
  <c r="G95" i="3"/>
  <c r="BB95" i="3" s="1"/>
  <c r="BE94" i="3"/>
  <c r="BD94" i="3"/>
  <c r="BD96" i="3" s="1"/>
  <c r="H11" i="2" s="1"/>
  <c r="BC94" i="3"/>
  <c r="BC96" i="3" s="1"/>
  <c r="G11" i="2" s="1"/>
  <c r="BA94" i="3"/>
  <c r="BA96" i="3" s="1"/>
  <c r="E11" i="2" s="1"/>
  <c r="G94" i="3"/>
  <c r="BB94" i="3" s="1"/>
  <c r="B11" i="2"/>
  <c r="A11" i="2"/>
  <c r="BE96" i="3"/>
  <c r="I11" i="2" s="1"/>
  <c r="C96" i="3"/>
  <c r="BE91" i="3"/>
  <c r="BD91" i="3"/>
  <c r="BD92" i="3" s="1"/>
  <c r="H10" i="2" s="1"/>
  <c r="BC91" i="3"/>
  <c r="BA91" i="3"/>
  <c r="BA92" i="3" s="1"/>
  <c r="E10" i="2" s="1"/>
  <c r="G91" i="3"/>
  <c r="BB91" i="3" s="1"/>
  <c r="BB92" i="3" s="1"/>
  <c r="F10" i="2" s="1"/>
  <c r="B10" i="2"/>
  <c r="A10" i="2"/>
  <c r="BE92" i="3"/>
  <c r="I10" i="2" s="1"/>
  <c r="BC92" i="3"/>
  <c r="G10" i="2" s="1"/>
  <c r="C92" i="3"/>
  <c r="BE88" i="3"/>
  <c r="BD88" i="3"/>
  <c r="BC88" i="3"/>
  <c r="BA88" i="3"/>
  <c r="G88" i="3"/>
  <c r="BB88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2" i="3"/>
  <c r="BD82" i="3"/>
  <c r="BC82" i="3"/>
  <c r="BA82" i="3"/>
  <c r="G82" i="3"/>
  <c r="BB82" i="3" s="1"/>
  <c r="BE81" i="3"/>
  <c r="BE89" i="3" s="1"/>
  <c r="I9" i="2" s="1"/>
  <c r="BD81" i="3"/>
  <c r="BC81" i="3"/>
  <c r="BA81" i="3"/>
  <c r="G81" i="3"/>
  <c r="BB81" i="3" s="1"/>
  <c r="B9" i="2"/>
  <c r="A9" i="2"/>
  <c r="BC89" i="3"/>
  <c r="G9" i="2" s="1"/>
  <c r="BA89" i="3"/>
  <c r="E9" i="2" s="1"/>
  <c r="C89" i="3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68" i="3"/>
  <c r="BD68" i="3"/>
  <c r="BC68" i="3"/>
  <c r="BA68" i="3"/>
  <c r="G68" i="3"/>
  <c r="BB68" i="3" s="1"/>
  <c r="BE66" i="3"/>
  <c r="BD66" i="3"/>
  <c r="BC66" i="3"/>
  <c r="BA66" i="3"/>
  <c r="G66" i="3"/>
  <c r="BB66" i="3" s="1"/>
  <c r="BE62" i="3"/>
  <c r="BD62" i="3"/>
  <c r="BC62" i="3"/>
  <c r="BA62" i="3"/>
  <c r="G62" i="3"/>
  <c r="BB62" i="3" s="1"/>
  <c r="BE57" i="3"/>
  <c r="BD57" i="3"/>
  <c r="BC57" i="3"/>
  <c r="BA57" i="3"/>
  <c r="G57" i="3"/>
  <c r="BB57" i="3" s="1"/>
  <c r="BE49" i="3"/>
  <c r="BD49" i="3"/>
  <c r="BC49" i="3"/>
  <c r="BA49" i="3"/>
  <c r="G49" i="3"/>
  <c r="BB49" i="3" s="1"/>
  <c r="BE47" i="3"/>
  <c r="BD47" i="3"/>
  <c r="BC47" i="3"/>
  <c r="BA47" i="3"/>
  <c r="G47" i="3"/>
  <c r="BB47" i="3" s="1"/>
  <c r="BE45" i="3"/>
  <c r="BD45" i="3"/>
  <c r="BC45" i="3"/>
  <c r="BA45" i="3"/>
  <c r="G45" i="3"/>
  <c r="BB45" i="3" s="1"/>
  <c r="BE44" i="3"/>
  <c r="BE79" i="3" s="1"/>
  <c r="I8" i="2" s="1"/>
  <c r="BD44" i="3"/>
  <c r="BC44" i="3"/>
  <c r="BA44" i="3"/>
  <c r="G44" i="3"/>
  <c r="BB44" i="3" s="1"/>
  <c r="BE43" i="3"/>
  <c r="BD43" i="3"/>
  <c r="BC43" i="3"/>
  <c r="BA43" i="3"/>
  <c r="G43" i="3"/>
  <c r="BB43" i="3" s="1"/>
  <c r="BE18" i="3"/>
  <c r="BD18" i="3"/>
  <c r="BD79" i="3" s="1"/>
  <c r="H8" i="2" s="1"/>
  <c r="BC18" i="3"/>
  <c r="BC79" i="3" s="1"/>
  <c r="G8" i="2" s="1"/>
  <c r="BA18" i="3"/>
  <c r="G18" i="3"/>
  <c r="BB18" i="3" s="1"/>
  <c r="B8" i="2"/>
  <c r="A8" i="2"/>
  <c r="BA79" i="3"/>
  <c r="E8" i="2" s="1"/>
  <c r="C79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8" i="3"/>
  <c r="BE16" i="3" s="1"/>
  <c r="I7" i="2" s="1"/>
  <c r="BD8" i="3"/>
  <c r="BC8" i="3"/>
  <c r="BB8" i="3"/>
  <c r="G8" i="3"/>
  <c r="BA8" i="3" s="1"/>
  <c r="B7" i="2"/>
  <c r="A7" i="2"/>
  <c r="BC16" i="3"/>
  <c r="G7" i="2" s="1"/>
  <c r="C16" i="3"/>
  <c r="C4" i="3"/>
  <c r="F3" i="3"/>
  <c r="C3" i="3"/>
  <c r="C2" i="2"/>
  <c r="C1" i="2"/>
  <c r="F33" i="1"/>
  <c r="F31" i="1"/>
  <c r="G8" i="1"/>
  <c r="BD16" i="3" l="1"/>
  <c r="H7" i="2" s="1"/>
  <c r="BD89" i="3"/>
  <c r="H9" i="2" s="1"/>
  <c r="BB16" i="3"/>
  <c r="F7" i="2" s="1"/>
  <c r="BB79" i="3"/>
  <c r="F8" i="2" s="1"/>
  <c r="I14" i="2"/>
  <c r="C20" i="1" s="1"/>
  <c r="H14" i="2"/>
  <c r="C15" i="1" s="1"/>
  <c r="F34" i="1"/>
  <c r="G14" i="2"/>
  <c r="C14" i="1" s="1"/>
  <c r="BA16" i="3"/>
  <c r="E7" i="2" s="1"/>
  <c r="E14" i="2" s="1"/>
  <c r="BB89" i="3"/>
  <c r="F9" i="2" s="1"/>
  <c r="F14" i="2" s="1"/>
  <c r="C17" i="1" s="1"/>
  <c r="BB96" i="3"/>
  <c r="F11" i="2" s="1"/>
  <c r="G16" i="3"/>
  <c r="G79" i="3"/>
  <c r="G89" i="3"/>
  <c r="G92" i="3"/>
  <c r="G96" i="3"/>
  <c r="G99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G14" i="1" l="1"/>
  <c r="H22" i="2"/>
  <c r="G22" i="1" s="1"/>
  <c r="G21" i="1" s="1"/>
  <c r="C22" i="1" l="1"/>
</calcChain>
</file>

<file path=xl/sharedStrings.xml><?xml version="1.0" encoding="utf-8"?>
<sst xmlns="http://schemas.openxmlformats.org/spreadsheetml/2006/main" count="308" uniqueCount="203">
  <si>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</si>
  <si>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</si>
  <si>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</si>
  <si>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</si>
  <si>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</si>
  <si>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</si>
  <si>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</si>
  <si>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</si>
  <si>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</si>
  <si>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</si>
  <si>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</si>
  <si>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</si>
  <si>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</si>
  <si>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</si>
  <si>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</si>
  <si>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</si>
  <si>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</si>
  <si>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</si>
  <si>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</si>
  <si>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</si>
  <si>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</si>
  <si>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</si>
  <si>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</si>
  <si>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</si>
  <si>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</si>
  <si>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</si>
  <si>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</si>
  <si>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</si>
  <si>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</si>
  <si>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</si>
  <si>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</si>
  <si>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</si>
  <si>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</si>
  <si>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</si>
  <si>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</si>
  <si>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</si>
  <si>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</si>
  <si>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</si>
  <si>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</si>
  <si>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</si>
  <si>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</si>
  <si>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</si>
  <si>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</si>
  <si>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</si>
  <si>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</si>
  <si>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</si>
  <si>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</si>
  <si>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</si>
  <si>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</si>
  <si>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</si>
  <si>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</si>
  <si>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</si>
  <si>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</si>
  <si>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</si>
  <si>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</si>
  <si>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</si>
  <si>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</si>
  <si>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</si>
  <si>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</si>
  <si>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</si>
  <si>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</si>
  <si>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</si>
  <si>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</si>
  <si>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</si>
  <si>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</si>
  <si>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</si>
  <si>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</si>
  <si>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</si>
  <si>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 xml:space="preserve">KD Třemošnice </t>
  </si>
  <si>
    <t xml:space="preserve">Kulturní dům </t>
  </si>
  <si>
    <t>94</t>
  </si>
  <si>
    <t>Lešení a stavební výtahy</t>
  </si>
  <si>
    <t>943 94-3221.R00</t>
  </si>
  <si>
    <t xml:space="preserve">Montáž lešení prostorové lehké, do 200kg, H 10 m </t>
  </si>
  <si>
    <t>m3</t>
  </si>
  <si>
    <t>2*7*2*2</t>
  </si>
  <si>
    <t>943 94-3822.R00</t>
  </si>
  <si>
    <t xml:space="preserve">Demontáž lešení, prostor. lehké, 200 kPa, H 10m </t>
  </si>
  <si>
    <t>943 94-3292.R00</t>
  </si>
  <si>
    <t xml:space="preserve">Příplatek za každý měsíc použití k pol..3221, 3222 </t>
  </si>
  <si>
    <t>979 01-1321.R00</t>
  </si>
  <si>
    <t xml:space="preserve">Montáž a demontáž shozu za 2.NP </t>
  </si>
  <si>
    <t>979 01-1329.R00</t>
  </si>
  <si>
    <t xml:space="preserve">Přípl. k mont.a dem. shozu za každé další podlaží </t>
  </si>
  <si>
    <t>kus</t>
  </si>
  <si>
    <t>979 01-1331.R00</t>
  </si>
  <si>
    <t xml:space="preserve">Pronájem shozu </t>
  </si>
  <si>
    <t>m/den</t>
  </si>
  <si>
    <t>998 01-1002.R00</t>
  </si>
  <si>
    <t xml:space="preserve">Přesun hmot pro budovy zděné výšky do 12 m </t>
  </si>
  <si>
    <t>t</t>
  </si>
  <si>
    <t>712</t>
  </si>
  <si>
    <t>Živičné krytiny</t>
  </si>
  <si>
    <t>712 39-1172.R00</t>
  </si>
  <si>
    <t xml:space="preserve">Povlaková krytina střech do 10°, ochran. textilie </t>
  </si>
  <si>
    <t>m2</t>
  </si>
  <si>
    <t>;plochy</t>
  </si>
  <si>
    <t>1,85*(5,925+5,95+5,95+5,925)*2</t>
  </si>
  <si>
    <t>24,25*(5,8+6,525)</t>
  </si>
  <si>
    <t>5,675*(6,525+6,1)</t>
  </si>
  <si>
    <t>6*(5,8+6,525)</t>
  </si>
  <si>
    <t>0,5*5,7</t>
  </si>
  <si>
    <t>24,25*(6,875+16,75+6)</t>
  </si>
  <si>
    <t>-5,95*16,75</t>
  </si>
  <si>
    <t>;atika vršek</t>
  </si>
  <si>
    <t>0,55*2*2</t>
  </si>
  <si>
    <t>0,3*2*(5,925+5,95+5,95+5,925)*2</t>
  </si>
  <si>
    <t>2*0,3*2</t>
  </si>
  <si>
    <t>6*0,45*2</t>
  </si>
  <si>
    <t>0,3*(6,25+6,35+5,8)</t>
  </si>
  <si>
    <t>0,3*(6+6+0,5+5,8+6,525)</t>
  </si>
  <si>
    <t>0,3*(29,475+24,85+29,625)</t>
  </si>
  <si>
    <t>;svislá atika</t>
  </si>
  <si>
    <t>0,15*2*2</t>
  </si>
  <si>
    <t>0,15*2*(5,925+5,95+5,95+5,925)*2</t>
  </si>
  <si>
    <t>2*0,15*2</t>
  </si>
  <si>
    <t>6*0,15*2</t>
  </si>
  <si>
    <t>0,15*(6,25+6,35+5,8)</t>
  </si>
  <si>
    <t>0,15*(6+6+0,5+5,8+6,525)</t>
  </si>
  <si>
    <t>712 60-1070.M00</t>
  </si>
  <si>
    <t xml:space="preserve">Dodávka ochr. textilie např Filtek V 120 g/m2 </t>
  </si>
  <si>
    <t>712 37-2101.R00</t>
  </si>
  <si>
    <t xml:space="preserve">Mont.povlakové krytiny střech do 10°fólií kotvením </t>
  </si>
  <si>
    <t>712 60-1014.M00</t>
  </si>
  <si>
    <t>Dodávka povlakové krytiny z mPVC např. Dekplan 76 tl. 1,5 mm</t>
  </si>
  <si>
    <t>1,2*1278,3182</t>
  </si>
  <si>
    <t>712 39-1175.R00</t>
  </si>
  <si>
    <t>Připevnění izolace kotvicími pásky, úhelníky z poplastovaného plechů</t>
  </si>
  <si>
    <t>m</t>
  </si>
  <si>
    <t>242,175+20+262,175+242,175+20</t>
  </si>
  <si>
    <t>712 61-1005.M00</t>
  </si>
  <si>
    <t>Dodávka poplastovaného plechu závětrná lišta rš. 250 mm např. Viplanyl  K01</t>
  </si>
  <si>
    <t>2+2</t>
  </si>
  <si>
    <t>2*(5,925+5,95+5,95+5,925)*2</t>
  </si>
  <si>
    <t>6*2</t>
  </si>
  <si>
    <t>6,25+6,35+5,8</t>
  </si>
  <si>
    <t>6+6+0,5+5,8+6,525</t>
  </si>
  <si>
    <t>29,475+24,85+29,625</t>
  </si>
  <si>
    <t>712 61-1054.M00</t>
  </si>
  <si>
    <t>Dodávka FeZn plech tl. 0,5 mm, jednostranně lak. krycí lišta rš. 150 mm K02</t>
  </si>
  <si>
    <t>3*1,8</t>
  </si>
  <si>
    <t>1,5+1,5+1,35+1,35</t>
  </si>
  <si>
    <t>2+2+0,45+0,45</t>
  </si>
  <si>
    <t>712 61-1012.M00</t>
  </si>
  <si>
    <t>Dodávka poplastovaného plechu roh vnější rš. 100 mm např. Viplanyl K03</t>
  </si>
  <si>
    <t>712 61-1010.M00</t>
  </si>
  <si>
    <t>Dodávka poplastovaného plechu roh vnitřní rš. 100 mm např. Viplanyl K04</t>
  </si>
  <si>
    <t>712 61-1019.M00</t>
  </si>
  <si>
    <t>Dodávka poplastovaného plechu lišta stěnová vyhnutá rš. 70 mm např. Viplanyl K05</t>
  </si>
  <si>
    <t>712 58-1515.X00</t>
  </si>
  <si>
    <t>Opracování prostupu VZD integrovanou manžetou  Detail D</t>
  </si>
  <si>
    <t>712 66-1517.M00</t>
  </si>
  <si>
    <t>M+D střešní vpusti DN 125+ nástavce s integrovanou mažetou mPVC  Detail C</t>
  </si>
  <si>
    <t>712 31-0901.R00</t>
  </si>
  <si>
    <t xml:space="preserve">Údržba krytiny střech do 10° -očištění povrchu </t>
  </si>
  <si>
    <t>712 80-1819.X00</t>
  </si>
  <si>
    <t xml:space="preserve">M+D kotevních prvků 8 ks/m2 </t>
  </si>
  <si>
    <t>6*1279</t>
  </si>
  <si>
    <t>712 84-2478.X00</t>
  </si>
  <si>
    <t>Záchytný systém proti pádu osob samostatná nabídka</t>
  </si>
  <si>
    <t>kpt</t>
  </si>
  <si>
    <t>712 91-1515.X00</t>
  </si>
  <si>
    <t xml:space="preserve">M+D stožáru STA </t>
  </si>
  <si>
    <t>998 71-1102.R00</t>
  </si>
  <si>
    <t xml:space="preserve">Přesun hmot pro izolace proti vodě, výšky do 12 m </t>
  </si>
  <si>
    <t>713</t>
  </si>
  <si>
    <t>Izolace tepelné</t>
  </si>
  <si>
    <t>713 14-1121.R00</t>
  </si>
  <si>
    <t xml:space="preserve">Izolace tepelná střech bodově kotvená </t>
  </si>
  <si>
    <t>713 19-1817.M00</t>
  </si>
  <si>
    <t>Dodávka tepelné izolace polystyren EPS 100 1x1 m</t>
  </si>
  <si>
    <t>0,18*1153,9469*1,1</t>
  </si>
  <si>
    <t>0,14*48,9188*1,1</t>
  </si>
  <si>
    <t>713 21-1518.X00</t>
  </si>
  <si>
    <t>Dodávka spádových klínů EPS 100 rozměr 1x1 m</t>
  </si>
  <si>
    <t>713 27-1879.M00</t>
  </si>
  <si>
    <t xml:space="preserve">Dodávka tepelné izolace XPS tl. 100 mm </t>
  </si>
  <si>
    <t>0,1*1,1*75,4525</t>
  </si>
  <si>
    <t>998 71-3102.R00</t>
  </si>
  <si>
    <t xml:space="preserve">Přesun hmot pro izolace tepelné, výšky do 12 m </t>
  </si>
  <si>
    <t>762</t>
  </si>
  <si>
    <t>Konstrukce tesařské</t>
  </si>
  <si>
    <t>762 34-1610.R00</t>
  </si>
  <si>
    <t>Bednění  říms z desek hrubých tl. 22 mm</t>
  </si>
  <si>
    <t>764</t>
  </si>
  <si>
    <t>Konstrukce klempířské</t>
  </si>
  <si>
    <t>764 43-0840.R00</t>
  </si>
  <si>
    <t xml:space="preserve">Demontáž oplechování zdí,rš od 330 do 500 mm </t>
  </si>
  <si>
    <t>998 76-4102.R00</t>
  </si>
  <si>
    <t xml:space="preserve">Přesun hmot pro klempířské konstr., výšky do 12 m </t>
  </si>
  <si>
    <t>783</t>
  </si>
  <si>
    <t>Nátěry</t>
  </si>
  <si>
    <t>783 12-2210.R00</t>
  </si>
  <si>
    <t>Nátěr syntetický OK ''A'' 1x + 2x email odhad - nátěr prvků VZD</t>
  </si>
  <si>
    <t>M21</t>
  </si>
  <si>
    <t>Elektromontáže</t>
  </si>
  <si>
    <t>210 20-0020.RAB</t>
  </si>
  <si>
    <t>Hromosvod pro administrativní budovy vč demotáže stávajícího , nový rozvod revize</t>
  </si>
  <si>
    <t>kompl</t>
  </si>
  <si>
    <t xml:space="preserve">BOZP zabezpečení prostoru pod střechou </t>
  </si>
  <si>
    <t>Rezerva na skryté vady konstrukce 6%</t>
  </si>
  <si>
    <t>Zařízení staveniště 4%</t>
  </si>
  <si>
    <t>Výkaz výměr / rozpočet slouží jako podklad pro výběrové řízení. Rozpočet je sestaven na základě katalogu stavebních prací RTS. 
Výkaz výměr / rozpočet neslouží ke stanovení skutečné ceny díla. Předpokládá se, že oslovené realizační firmy provedou vlastní ověření výkazu výměr a případně vlastní zaměření předmětných konstrukcí, na základě kterého stanoví skutečnou cenu díla.
Vzhledem k tomu, že se jedná o rekonstrukci,bude stav některých konstrukcí ověřen až po jejich odhalení, v návaznosti na zjištěný stav konstrukcí může dojít ke změně objemu bouracích prací.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</si>
</sst>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A2" sqref="A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3"/>
      <c r="D7" s="18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3"/>
      <c r="D8" s="18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5"/>
      <c r="F11" s="186"/>
      <c r="G11" s="18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Rekapitulace!A19</f>
        <v xml:space="preserve">BOZP zabezpečení prostoru pod střechou </v>
      </c>
      <c r="E14" s="44"/>
      <c r="F14" s="45"/>
      <c r="G14" s="42">
        <f>Rekapitulace!I19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Rekapitulace!A20</f>
        <v>Rezerva na skryté vady konstrukce 6%</v>
      </c>
      <c r="E15" s="46"/>
      <c r="F15" s="47"/>
      <c r="G15" s="42">
        <f>Rekapitulace!I20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Rekapitulace!A21</f>
        <v>Zařízení staveniště 4%</v>
      </c>
      <c r="E16" s="46"/>
      <c r="F16" s="47"/>
      <c r="G16" s="42">
        <f>Rekapitulace!I21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8" t="s">
        <v>202</v>
      </c>
      <c r="C37" s="188"/>
      <c r="D37" s="188"/>
      <c r="E37" s="188"/>
      <c r="F37" s="188"/>
      <c r="G37" s="188"/>
      <c r="H37" t="s">
        <v>4</v>
      </c>
    </row>
    <row r="38" spans="1:8" ht="12.75" customHeight="1" x14ac:dyDescent="0.2">
      <c r="A38" s="68"/>
      <c r="B38" s="188"/>
      <c r="C38" s="188"/>
      <c r="D38" s="188"/>
      <c r="E38" s="188"/>
      <c r="F38" s="188"/>
      <c r="G38" s="188"/>
      <c r="H38" t="s">
        <v>4</v>
      </c>
    </row>
    <row r="39" spans="1:8" x14ac:dyDescent="0.2">
      <c r="A39" s="68"/>
      <c r="B39" s="188"/>
      <c r="C39" s="188"/>
      <c r="D39" s="188"/>
      <c r="E39" s="188"/>
      <c r="F39" s="188"/>
      <c r="G39" s="188"/>
      <c r="H39" t="s">
        <v>4</v>
      </c>
    </row>
    <row r="40" spans="1:8" x14ac:dyDescent="0.2">
      <c r="A40" s="68"/>
      <c r="B40" s="188"/>
      <c r="C40" s="188"/>
      <c r="D40" s="188"/>
      <c r="E40" s="188"/>
      <c r="F40" s="188"/>
      <c r="G40" s="188"/>
      <c r="H40" t="s">
        <v>4</v>
      </c>
    </row>
    <row r="41" spans="1:8" x14ac:dyDescent="0.2">
      <c r="A41" s="68"/>
      <c r="B41" s="188"/>
      <c r="C41" s="188"/>
      <c r="D41" s="188"/>
      <c r="E41" s="188"/>
      <c r="F41" s="188"/>
      <c r="G41" s="188"/>
      <c r="H41" t="s">
        <v>4</v>
      </c>
    </row>
    <row r="42" spans="1:8" x14ac:dyDescent="0.2">
      <c r="A42" s="68"/>
      <c r="B42" s="188"/>
      <c r="C42" s="188"/>
      <c r="D42" s="188"/>
      <c r="E42" s="188"/>
      <c r="F42" s="188"/>
      <c r="G42" s="188"/>
      <c r="H42" t="s">
        <v>4</v>
      </c>
    </row>
    <row r="43" spans="1:8" x14ac:dyDescent="0.2">
      <c r="A43" s="68"/>
      <c r="B43" s="188"/>
      <c r="C43" s="188"/>
      <c r="D43" s="188"/>
      <c r="E43" s="188"/>
      <c r="F43" s="188"/>
      <c r="G43" s="188"/>
      <c r="H43" t="s">
        <v>4</v>
      </c>
    </row>
    <row r="44" spans="1:8" x14ac:dyDescent="0.2">
      <c r="A44" s="68"/>
      <c r="B44" s="188"/>
      <c r="C44" s="188"/>
      <c r="D44" s="188"/>
      <c r="E44" s="188"/>
      <c r="F44" s="188"/>
      <c r="G44" s="188"/>
      <c r="H44" t="s">
        <v>4</v>
      </c>
    </row>
    <row r="45" spans="1:8" ht="3" customHeight="1" x14ac:dyDescent="0.2">
      <c r="A45" s="68"/>
      <c r="B45" s="188"/>
      <c r="C45" s="188"/>
      <c r="D45" s="188"/>
      <c r="E45" s="188"/>
      <c r="F45" s="188"/>
      <c r="G45" s="188"/>
      <c r="H45" t="s">
        <v>4</v>
      </c>
    </row>
    <row r="46" spans="1:8" x14ac:dyDescent="0.2">
      <c r="B46" s="182"/>
      <c r="C46" s="182"/>
      <c r="D46" s="182"/>
      <c r="E46" s="182"/>
      <c r="F46" s="182"/>
      <c r="G46" s="182"/>
    </row>
    <row r="47" spans="1:8" x14ac:dyDescent="0.2">
      <c r="B47" s="182"/>
      <c r="C47" s="182"/>
      <c r="D47" s="182"/>
      <c r="E47" s="182"/>
      <c r="F47" s="182"/>
      <c r="G47" s="182"/>
    </row>
    <row r="48" spans="1:8" x14ac:dyDescent="0.2">
      <c r="B48" s="182"/>
      <c r="C48" s="182"/>
      <c r="D48" s="182"/>
      <c r="E48" s="182"/>
      <c r="F48" s="182"/>
      <c r="G48" s="182"/>
    </row>
    <row r="49" spans="2:7" x14ac:dyDescent="0.2">
      <c r="B49" s="182"/>
      <c r="C49" s="182"/>
      <c r="D49" s="182"/>
      <c r="E49" s="182"/>
      <c r="F49" s="182"/>
      <c r="G49" s="182"/>
    </row>
    <row r="50" spans="2:7" x14ac:dyDescent="0.2">
      <c r="B50" s="182"/>
      <c r="C50" s="182"/>
      <c r="D50" s="182"/>
      <c r="E50" s="182"/>
      <c r="F50" s="182"/>
      <c r="G50" s="182"/>
    </row>
    <row r="51" spans="2:7" x14ac:dyDescent="0.2">
      <c r="B51" s="182"/>
      <c r="C51" s="182"/>
      <c r="D51" s="182"/>
      <c r="E51" s="182"/>
      <c r="F51" s="182"/>
      <c r="G51" s="182"/>
    </row>
    <row r="52" spans="2:7" x14ac:dyDescent="0.2">
      <c r="B52" s="182"/>
      <c r="C52" s="182"/>
      <c r="D52" s="182"/>
      <c r="E52" s="182"/>
      <c r="F52" s="182"/>
      <c r="G52" s="182"/>
    </row>
    <row r="53" spans="2:7" x14ac:dyDescent="0.2">
      <c r="B53" s="182"/>
      <c r="C53" s="182"/>
      <c r="D53" s="182"/>
      <c r="E53" s="182"/>
      <c r="F53" s="182"/>
      <c r="G53" s="182"/>
    </row>
    <row r="54" spans="2:7" x14ac:dyDescent="0.2">
      <c r="B54" s="182"/>
      <c r="C54" s="182"/>
      <c r="D54" s="182"/>
      <c r="E54" s="182"/>
      <c r="F54" s="182"/>
      <c r="G54" s="182"/>
    </row>
    <row r="55" spans="2:7" x14ac:dyDescent="0.2">
      <c r="B55" s="182"/>
      <c r="C55" s="182"/>
      <c r="D55" s="182"/>
      <c r="E55" s="182"/>
      <c r="F55" s="182"/>
      <c r="G55" s="18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9" t="s">
        <v>5</v>
      </c>
      <c r="B1" s="190"/>
      <c r="C1" s="69" t="str">
        <f>CONCATENATE(cislostavby," ",nazevstavby)</f>
        <v xml:space="preserve"> KD Třemošnice </v>
      </c>
      <c r="D1" s="70"/>
      <c r="E1" s="71"/>
      <c r="F1" s="70"/>
      <c r="G1" s="72"/>
      <c r="H1" s="73"/>
      <c r="I1" s="74"/>
    </row>
    <row r="2" spans="1:57" ht="13.5" thickBot="1" x14ac:dyDescent="0.25">
      <c r="A2" s="191" t="s">
        <v>1</v>
      </c>
      <c r="B2" s="192"/>
      <c r="C2" s="75" t="str">
        <f>CONCATENATE(cisloobjektu," ",nazevobjektu)</f>
        <v xml:space="preserve"> Kulturní dům </v>
      </c>
      <c r="D2" s="76"/>
      <c r="E2" s="77"/>
      <c r="F2" s="76"/>
      <c r="G2" s="193"/>
      <c r="H2" s="193"/>
      <c r="I2" s="194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94</v>
      </c>
      <c r="B7" s="86" t="str">
        <f>Položky!C7</f>
        <v>Lešení a stavební výtahy</v>
      </c>
      <c r="C7" s="87"/>
      <c r="D7" s="88"/>
      <c r="E7" s="178">
        <f>Položky!BA16</f>
        <v>0</v>
      </c>
      <c r="F7" s="179">
        <f>Položky!BB16</f>
        <v>0</v>
      </c>
      <c r="G7" s="179">
        <f>Položky!BC16</f>
        <v>0</v>
      </c>
      <c r="H7" s="179">
        <f>Položky!BD16</f>
        <v>0</v>
      </c>
      <c r="I7" s="180">
        <f>Položky!BE16</f>
        <v>0</v>
      </c>
    </row>
    <row r="8" spans="1:57" s="11" customFormat="1" x14ac:dyDescent="0.2">
      <c r="A8" s="177" t="str">
        <f>Položky!B17</f>
        <v>712</v>
      </c>
      <c r="B8" s="86" t="str">
        <f>Položky!C17</f>
        <v>Živičné krytiny</v>
      </c>
      <c r="C8" s="87"/>
      <c r="D8" s="88"/>
      <c r="E8" s="178">
        <f>Položky!BA79</f>
        <v>0</v>
      </c>
      <c r="F8" s="179">
        <f>Položky!BB79</f>
        <v>0</v>
      </c>
      <c r="G8" s="179">
        <f>Položky!BC79</f>
        <v>0</v>
      </c>
      <c r="H8" s="179">
        <f>Položky!BD79</f>
        <v>0</v>
      </c>
      <c r="I8" s="180">
        <f>Položky!BE79</f>
        <v>0</v>
      </c>
    </row>
    <row r="9" spans="1:57" s="11" customFormat="1" x14ac:dyDescent="0.2">
      <c r="A9" s="177" t="str">
        <f>Položky!B80</f>
        <v>713</v>
      </c>
      <c r="B9" s="86" t="str">
        <f>Položky!C80</f>
        <v>Izolace tepelné</v>
      </c>
      <c r="C9" s="87"/>
      <c r="D9" s="88"/>
      <c r="E9" s="178">
        <f>Položky!BA89</f>
        <v>0</v>
      </c>
      <c r="F9" s="179">
        <f>Položky!BB89</f>
        <v>0</v>
      </c>
      <c r="G9" s="179">
        <f>Položky!BC89</f>
        <v>0</v>
      </c>
      <c r="H9" s="179">
        <f>Položky!BD89</f>
        <v>0</v>
      </c>
      <c r="I9" s="180">
        <f>Položky!BE89</f>
        <v>0</v>
      </c>
    </row>
    <row r="10" spans="1:57" s="11" customFormat="1" x14ac:dyDescent="0.2">
      <c r="A10" s="177" t="str">
        <f>Položky!B90</f>
        <v>762</v>
      </c>
      <c r="B10" s="86" t="str">
        <f>Položky!C90</f>
        <v>Konstrukce tesařské</v>
      </c>
      <c r="C10" s="87"/>
      <c r="D10" s="88"/>
      <c r="E10" s="178">
        <f>Položky!BA92</f>
        <v>0</v>
      </c>
      <c r="F10" s="179">
        <f>Položky!BB92</f>
        <v>0</v>
      </c>
      <c r="G10" s="179">
        <f>Položky!BC92</f>
        <v>0</v>
      </c>
      <c r="H10" s="179">
        <f>Položky!BD92</f>
        <v>0</v>
      </c>
      <c r="I10" s="180">
        <f>Položky!BE92</f>
        <v>0</v>
      </c>
    </row>
    <row r="11" spans="1:57" s="11" customFormat="1" x14ac:dyDescent="0.2">
      <c r="A11" s="177" t="str">
        <f>Položky!B93</f>
        <v>764</v>
      </c>
      <c r="B11" s="86" t="str">
        <f>Položky!C93</f>
        <v>Konstrukce klempířské</v>
      </c>
      <c r="C11" s="87"/>
      <c r="D11" s="88"/>
      <c r="E11" s="178">
        <f>Položky!BA96</f>
        <v>0</v>
      </c>
      <c r="F11" s="179">
        <f>Položky!BB96</f>
        <v>0</v>
      </c>
      <c r="G11" s="179">
        <f>Položky!BC96</f>
        <v>0</v>
      </c>
      <c r="H11" s="179">
        <f>Položky!BD96</f>
        <v>0</v>
      </c>
      <c r="I11" s="180">
        <f>Položky!BE96</f>
        <v>0</v>
      </c>
    </row>
    <row r="12" spans="1:57" s="11" customFormat="1" x14ac:dyDescent="0.2">
      <c r="A12" s="177" t="str">
        <f>Položky!B97</f>
        <v>783</v>
      </c>
      <c r="B12" s="86" t="str">
        <f>Položky!C97</f>
        <v>Nátěry</v>
      </c>
      <c r="C12" s="87"/>
      <c r="D12" s="88"/>
      <c r="E12" s="178">
        <f>Položky!BA99</f>
        <v>0</v>
      </c>
      <c r="F12" s="179">
        <f>Položky!BB99</f>
        <v>0</v>
      </c>
      <c r="G12" s="179">
        <f>Položky!BC99</f>
        <v>0</v>
      </c>
      <c r="H12" s="179">
        <f>Položky!BD99</f>
        <v>0</v>
      </c>
      <c r="I12" s="180">
        <f>Položky!BE99</f>
        <v>0</v>
      </c>
    </row>
    <row r="13" spans="1:57" s="11" customFormat="1" ht="13.5" thickBot="1" x14ac:dyDescent="0.25">
      <c r="A13" s="177" t="str">
        <f>Položky!B100</f>
        <v>M21</v>
      </c>
      <c r="B13" s="86" t="str">
        <f>Položky!C100</f>
        <v>Elektromontáže</v>
      </c>
      <c r="C13" s="87"/>
      <c r="D13" s="88"/>
      <c r="E13" s="178">
        <f>Položky!BA102</f>
        <v>0</v>
      </c>
      <c r="F13" s="179">
        <f>Položky!BB102</f>
        <v>0</v>
      </c>
      <c r="G13" s="179">
        <f>Položky!BC102</f>
        <v>0</v>
      </c>
      <c r="H13" s="179">
        <f>Položky!BD102</f>
        <v>0</v>
      </c>
      <c r="I13" s="180">
        <f>Položky!BE102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 t="s">
        <v>199</v>
      </c>
      <c r="B19" s="107"/>
      <c r="C19" s="107"/>
      <c r="D19" s="108"/>
      <c r="E19" s="109"/>
      <c r="F19" s="110">
        <v>0</v>
      </c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0</v>
      </c>
    </row>
    <row r="20" spans="1:53" x14ac:dyDescent="0.2">
      <c r="A20" s="106" t="s">
        <v>200</v>
      </c>
      <c r="B20" s="107"/>
      <c r="C20" s="107"/>
      <c r="D20" s="108"/>
      <c r="E20" s="109"/>
      <c r="F20" s="110">
        <v>0</v>
      </c>
      <c r="G20" s="111">
        <f>CHOOSE(BA20+1,HSV+PSV,HSV+PSV+Mont,HSV+PSV+Dodavka+Mont,HSV,PSV,Mont,Dodavka,Mont+Dodavka,0)</f>
        <v>0</v>
      </c>
      <c r="H20" s="112"/>
      <c r="I20" s="113">
        <f>E20+F20*G20/100</f>
        <v>0</v>
      </c>
      <c r="BA20">
        <v>0</v>
      </c>
    </row>
    <row r="21" spans="1:53" x14ac:dyDescent="0.2">
      <c r="A21" s="106" t="s">
        <v>201</v>
      </c>
      <c r="B21" s="107"/>
      <c r="C21" s="107"/>
      <c r="D21" s="108"/>
      <c r="E21" s="109"/>
      <c r="F21" s="110">
        <v>0</v>
      </c>
      <c r="G21" s="111">
        <f>CHOOSE(BA21+1,HSV+PSV,HSV+PSV+Mont,HSV+PSV+Dodavka+Mont,HSV,PSV,Mont,Dodavka,Mont+Dodavka,0)</f>
        <v>0</v>
      </c>
      <c r="H21" s="112"/>
      <c r="I21" s="113">
        <f>E21+F21*G21/100</f>
        <v>0</v>
      </c>
      <c r="BA21">
        <v>0</v>
      </c>
    </row>
    <row r="22" spans="1:53" ht="13.5" thickBot="1" x14ac:dyDescent="0.25">
      <c r="A22" s="114"/>
      <c r="B22" s="115" t="s">
        <v>56</v>
      </c>
      <c r="C22" s="116"/>
      <c r="D22" s="117"/>
      <c r="E22" s="118"/>
      <c r="F22" s="119"/>
      <c r="G22" s="119"/>
      <c r="H22" s="195">
        <f>SUM(I19:I21)</f>
        <v>0</v>
      </c>
      <c r="I22" s="196"/>
    </row>
    <row r="23" spans="1:53" x14ac:dyDescent="0.2">
      <c r="A23" s="97"/>
      <c r="B23" s="97"/>
      <c r="C23" s="97"/>
      <c r="D23" s="97"/>
      <c r="E23" s="97"/>
      <c r="F23" s="97"/>
      <c r="G23" s="97"/>
      <c r="H23" s="97"/>
      <c r="I23" s="97"/>
    </row>
    <row r="24" spans="1:53" x14ac:dyDescent="0.2">
      <c r="B24" s="94"/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5"/>
  <sheetViews>
    <sheetView showGridLines="0" showZeros="0" workbookViewId="0">
      <selection activeCell="A102" sqref="A102:IV104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7" t="s">
        <v>57</v>
      </c>
      <c r="B1" s="197"/>
      <c r="C1" s="197"/>
      <c r="D1" s="197"/>
      <c r="E1" s="197"/>
      <c r="F1" s="197"/>
      <c r="G1" s="197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8" t="s">
        <v>5</v>
      </c>
      <c r="B3" s="199"/>
      <c r="C3" s="128" t="str">
        <f>CONCATENATE(cislostavby," ",nazevstavby)</f>
        <v xml:space="preserve"> KD Třemošnice 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0" t="s">
        <v>1</v>
      </c>
      <c r="B4" s="201"/>
      <c r="C4" s="133" t="str">
        <f>CONCATENATE(cisloobjektu," ",nazevobjektu)</f>
        <v xml:space="preserve"> Kulturní dům </v>
      </c>
      <c r="D4" s="134"/>
      <c r="E4" s="202"/>
      <c r="F4" s="202"/>
      <c r="G4" s="203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56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1.3350000000000001E-2</v>
      </c>
    </row>
    <row r="9" spans="1:104" x14ac:dyDescent="0.2">
      <c r="A9" s="157"/>
      <c r="B9" s="158"/>
      <c r="C9" s="204" t="s">
        <v>75</v>
      </c>
      <c r="D9" s="205"/>
      <c r="E9" s="159">
        <v>56</v>
      </c>
      <c r="F9" s="160"/>
      <c r="G9" s="161"/>
      <c r="M9" s="162" t="s">
        <v>75</v>
      </c>
      <c r="O9" s="150"/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74</v>
      </c>
      <c r="E10" s="155">
        <v>56</v>
      </c>
      <c r="F10" s="155">
        <v>0</v>
      </c>
      <c r="G10" s="156">
        <f t="shared" ref="G10:G15" si="0"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 t="shared" ref="BA10:BA15" si="1">IF(AZ10=1,G10,0)</f>
        <v>0</v>
      </c>
      <c r="BB10" s="123">
        <f t="shared" ref="BB10:BB15" si="2">IF(AZ10=2,G10,0)</f>
        <v>0</v>
      </c>
      <c r="BC10" s="123">
        <f t="shared" ref="BC10:BC15" si="3">IF(AZ10=3,G10,0)</f>
        <v>0</v>
      </c>
      <c r="BD10" s="123">
        <f t="shared" ref="BD10:BD15" si="4">IF(AZ10=4,G10,0)</f>
        <v>0</v>
      </c>
      <c r="BE10" s="123">
        <f t="shared" ref="BE10:BE15" si="5">IF(AZ10=5,G10,0)</f>
        <v>0</v>
      </c>
      <c r="CZ10" s="123">
        <v>0</v>
      </c>
    </row>
    <row r="11" spans="1:104" x14ac:dyDescent="0.2">
      <c r="A11" s="151">
        <v>3</v>
      </c>
      <c r="B11" s="152" t="s">
        <v>78</v>
      </c>
      <c r="C11" s="153" t="s">
        <v>79</v>
      </c>
      <c r="D11" s="154" t="s">
        <v>74</v>
      </c>
      <c r="E11" s="155">
        <v>56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3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1.2E-4</v>
      </c>
    </row>
    <row r="12" spans="1:104" x14ac:dyDescent="0.2">
      <c r="A12" s="151">
        <v>4</v>
      </c>
      <c r="B12" s="152" t="s">
        <v>80</v>
      </c>
      <c r="C12" s="153" t="s">
        <v>81</v>
      </c>
      <c r="D12" s="154" t="s">
        <v>66</v>
      </c>
      <c r="E12" s="155">
        <v>2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4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x14ac:dyDescent="0.2">
      <c r="A13" s="151">
        <v>5</v>
      </c>
      <c r="B13" s="152" t="s">
        <v>82</v>
      </c>
      <c r="C13" s="153" t="s">
        <v>83</v>
      </c>
      <c r="D13" s="154" t="s">
        <v>84</v>
      </c>
      <c r="E13" s="155">
        <v>2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5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1">
        <v>6</v>
      </c>
      <c r="B14" s="152" t="s">
        <v>85</v>
      </c>
      <c r="C14" s="153" t="s">
        <v>86</v>
      </c>
      <c r="D14" s="154" t="s">
        <v>87</v>
      </c>
      <c r="E14" s="155">
        <v>10</v>
      </c>
      <c r="F14" s="155">
        <v>0</v>
      </c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6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7</v>
      </c>
      <c r="B15" s="152" t="s">
        <v>88</v>
      </c>
      <c r="C15" s="153" t="s">
        <v>89</v>
      </c>
      <c r="D15" s="154" t="s">
        <v>90</v>
      </c>
      <c r="E15" s="155">
        <v>0.75429999999999997</v>
      </c>
      <c r="F15" s="155">
        <v>0</v>
      </c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7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">
      <c r="A16" s="163"/>
      <c r="B16" s="164" t="s">
        <v>67</v>
      </c>
      <c r="C16" s="165" t="str">
        <f>CONCATENATE(B7," ",C7)</f>
        <v>94 Lešení a stavební výtahy</v>
      </c>
      <c r="D16" s="163"/>
      <c r="E16" s="166"/>
      <c r="F16" s="166"/>
      <c r="G16" s="167">
        <f>SUM(G7:G15)</f>
        <v>0</v>
      </c>
      <c r="O16" s="150">
        <v>4</v>
      </c>
      <c r="BA16" s="168">
        <f>SUM(BA7:BA15)</f>
        <v>0</v>
      </c>
      <c r="BB16" s="168">
        <f>SUM(BB7:BB15)</f>
        <v>0</v>
      </c>
      <c r="BC16" s="168">
        <f>SUM(BC7:BC15)</f>
        <v>0</v>
      </c>
      <c r="BD16" s="168">
        <f>SUM(BD7:BD15)</f>
        <v>0</v>
      </c>
      <c r="BE16" s="168">
        <f>SUM(BE7:BE15)</f>
        <v>0</v>
      </c>
    </row>
    <row r="17" spans="1:104" x14ac:dyDescent="0.2">
      <c r="A17" s="143" t="s">
        <v>65</v>
      </c>
      <c r="B17" s="144" t="s">
        <v>91</v>
      </c>
      <c r="C17" s="145" t="s">
        <v>92</v>
      </c>
      <c r="D17" s="146"/>
      <c r="E17" s="147"/>
      <c r="F17" s="147"/>
      <c r="G17" s="148"/>
      <c r="H17" s="149"/>
      <c r="I17" s="149"/>
      <c r="O17" s="150">
        <v>1</v>
      </c>
    </row>
    <row r="18" spans="1:104" x14ac:dyDescent="0.2">
      <c r="A18" s="151">
        <v>8</v>
      </c>
      <c r="B18" s="152" t="s">
        <v>93</v>
      </c>
      <c r="C18" s="153" t="s">
        <v>94</v>
      </c>
      <c r="D18" s="154" t="s">
        <v>95</v>
      </c>
      <c r="E18" s="155">
        <v>1278.3181999999999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8</v>
      </c>
      <c r="AZ18" s="123">
        <v>2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3.0000000000000001E-5</v>
      </c>
    </row>
    <row r="19" spans="1:104" x14ac:dyDescent="0.2">
      <c r="A19" s="157"/>
      <c r="B19" s="158"/>
      <c r="C19" s="204" t="s">
        <v>96</v>
      </c>
      <c r="D19" s="205"/>
      <c r="E19" s="159">
        <v>0</v>
      </c>
      <c r="F19" s="160"/>
      <c r="G19" s="161"/>
      <c r="M19" s="162" t="s">
        <v>96</v>
      </c>
      <c r="O19" s="150"/>
    </row>
    <row r="20" spans="1:104" x14ac:dyDescent="0.2">
      <c r="A20" s="157"/>
      <c r="B20" s="158"/>
      <c r="C20" s="204" t="s">
        <v>97</v>
      </c>
      <c r="D20" s="205"/>
      <c r="E20" s="159">
        <v>87.875</v>
      </c>
      <c r="F20" s="160"/>
      <c r="G20" s="161"/>
      <c r="M20" s="162" t="s">
        <v>97</v>
      </c>
      <c r="O20" s="150"/>
    </row>
    <row r="21" spans="1:104" x14ac:dyDescent="0.2">
      <c r="A21" s="157"/>
      <c r="B21" s="158"/>
      <c r="C21" s="204" t="s">
        <v>98</v>
      </c>
      <c r="D21" s="205"/>
      <c r="E21" s="159">
        <v>298.88119999999998</v>
      </c>
      <c r="F21" s="160"/>
      <c r="G21" s="161"/>
      <c r="M21" s="162" t="s">
        <v>98</v>
      </c>
      <c r="O21" s="150"/>
    </row>
    <row r="22" spans="1:104" x14ac:dyDescent="0.2">
      <c r="A22" s="157"/>
      <c r="B22" s="158"/>
      <c r="C22" s="204" t="s">
        <v>99</v>
      </c>
      <c r="D22" s="205"/>
      <c r="E22" s="159">
        <v>71.646900000000002</v>
      </c>
      <c r="F22" s="160"/>
      <c r="G22" s="161"/>
      <c r="M22" s="162" t="s">
        <v>99</v>
      </c>
      <c r="O22" s="150"/>
    </row>
    <row r="23" spans="1:104" x14ac:dyDescent="0.2">
      <c r="A23" s="157"/>
      <c r="B23" s="158"/>
      <c r="C23" s="204" t="s">
        <v>100</v>
      </c>
      <c r="D23" s="205"/>
      <c r="E23" s="159">
        <v>73.95</v>
      </c>
      <c r="F23" s="160"/>
      <c r="G23" s="161"/>
      <c r="M23" s="162" t="s">
        <v>100</v>
      </c>
      <c r="O23" s="150"/>
    </row>
    <row r="24" spans="1:104" x14ac:dyDescent="0.2">
      <c r="A24" s="157"/>
      <c r="B24" s="158"/>
      <c r="C24" s="204" t="s">
        <v>101</v>
      </c>
      <c r="D24" s="205"/>
      <c r="E24" s="159">
        <v>2.85</v>
      </c>
      <c r="F24" s="160"/>
      <c r="G24" s="161"/>
      <c r="M24" s="162" t="s">
        <v>101</v>
      </c>
      <c r="O24" s="150"/>
    </row>
    <row r="25" spans="1:104" x14ac:dyDescent="0.2">
      <c r="A25" s="157"/>
      <c r="B25" s="158"/>
      <c r="C25" s="204" t="s">
        <v>102</v>
      </c>
      <c r="D25" s="205"/>
      <c r="E25" s="159">
        <v>718.40629999999999</v>
      </c>
      <c r="F25" s="160"/>
      <c r="G25" s="161"/>
      <c r="M25" s="162" t="s">
        <v>102</v>
      </c>
      <c r="O25" s="150"/>
    </row>
    <row r="26" spans="1:104" x14ac:dyDescent="0.2">
      <c r="A26" s="157"/>
      <c r="B26" s="158"/>
      <c r="C26" s="204" t="s">
        <v>103</v>
      </c>
      <c r="D26" s="205"/>
      <c r="E26" s="159">
        <v>-99.662499999999994</v>
      </c>
      <c r="F26" s="160"/>
      <c r="G26" s="161"/>
      <c r="M26" s="162" t="s">
        <v>103</v>
      </c>
      <c r="O26" s="150"/>
    </row>
    <row r="27" spans="1:104" x14ac:dyDescent="0.2">
      <c r="A27" s="157"/>
      <c r="B27" s="158"/>
      <c r="C27" s="204" t="s">
        <v>104</v>
      </c>
      <c r="D27" s="205"/>
      <c r="E27" s="159">
        <v>0</v>
      </c>
      <c r="F27" s="160"/>
      <c r="G27" s="161"/>
      <c r="M27" s="162" t="s">
        <v>104</v>
      </c>
      <c r="O27" s="150"/>
    </row>
    <row r="28" spans="1:104" x14ac:dyDescent="0.2">
      <c r="A28" s="157"/>
      <c r="B28" s="158"/>
      <c r="C28" s="204" t="s">
        <v>105</v>
      </c>
      <c r="D28" s="205"/>
      <c r="E28" s="159">
        <v>2.2000000000000002</v>
      </c>
      <c r="F28" s="160"/>
      <c r="G28" s="161"/>
      <c r="M28" s="162" t="s">
        <v>105</v>
      </c>
      <c r="O28" s="150"/>
    </row>
    <row r="29" spans="1:104" x14ac:dyDescent="0.2">
      <c r="A29" s="157"/>
      <c r="B29" s="158"/>
      <c r="C29" s="204" t="s">
        <v>106</v>
      </c>
      <c r="D29" s="205"/>
      <c r="E29" s="159">
        <v>28.5</v>
      </c>
      <c r="F29" s="160"/>
      <c r="G29" s="161"/>
      <c r="M29" s="162" t="s">
        <v>106</v>
      </c>
      <c r="O29" s="150"/>
    </row>
    <row r="30" spans="1:104" x14ac:dyDescent="0.2">
      <c r="A30" s="157"/>
      <c r="B30" s="158"/>
      <c r="C30" s="204" t="s">
        <v>107</v>
      </c>
      <c r="D30" s="205"/>
      <c r="E30" s="159">
        <v>1.2</v>
      </c>
      <c r="F30" s="160"/>
      <c r="G30" s="161"/>
      <c r="M30" s="162" t="s">
        <v>107</v>
      </c>
      <c r="O30" s="150"/>
    </row>
    <row r="31" spans="1:104" x14ac:dyDescent="0.2">
      <c r="A31" s="157"/>
      <c r="B31" s="158"/>
      <c r="C31" s="204" t="s">
        <v>108</v>
      </c>
      <c r="D31" s="205"/>
      <c r="E31" s="159">
        <v>5.4</v>
      </c>
      <c r="F31" s="160"/>
      <c r="G31" s="161"/>
      <c r="M31" s="162" t="s">
        <v>108</v>
      </c>
      <c r="O31" s="150"/>
    </row>
    <row r="32" spans="1:104" x14ac:dyDescent="0.2">
      <c r="A32" s="157"/>
      <c r="B32" s="158"/>
      <c r="C32" s="204" t="s">
        <v>109</v>
      </c>
      <c r="D32" s="205"/>
      <c r="E32" s="159">
        <v>5.52</v>
      </c>
      <c r="F32" s="160"/>
      <c r="G32" s="161"/>
      <c r="M32" s="162" t="s">
        <v>109</v>
      </c>
      <c r="O32" s="150"/>
    </row>
    <row r="33" spans="1:104" x14ac:dyDescent="0.2">
      <c r="A33" s="157"/>
      <c r="B33" s="158"/>
      <c r="C33" s="204" t="s">
        <v>110</v>
      </c>
      <c r="D33" s="205"/>
      <c r="E33" s="159">
        <v>7.4474999999999998</v>
      </c>
      <c r="F33" s="160"/>
      <c r="G33" s="161"/>
      <c r="M33" s="162" t="s">
        <v>110</v>
      </c>
      <c r="O33" s="150"/>
    </row>
    <row r="34" spans="1:104" x14ac:dyDescent="0.2">
      <c r="A34" s="157"/>
      <c r="B34" s="158"/>
      <c r="C34" s="204" t="s">
        <v>111</v>
      </c>
      <c r="D34" s="205"/>
      <c r="E34" s="159">
        <v>25.184999999999999</v>
      </c>
      <c r="F34" s="160"/>
      <c r="G34" s="161"/>
      <c r="M34" s="162" t="s">
        <v>111</v>
      </c>
      <c r="O34" s="150"/>
    </row>
    <row r="35" spans="1:104" x14ac:dyDescent="0.2">
      <c r="A35" s="157"/>
      <c r="B35" s="158"/>
      <c r="C35" s="204" t="s">
        <v>112</v>
      </c>
      <c r="D35" s="205"/>
      <c r="E35" s="159">
        <v>0</v>
      </c>
      <c r="F35" s="160"/>
      <c r="G35" s="161"/>
      <c r="M35" s="162" t="s">
        <v>112</v>
      </c>
      <c r="O35" s="150"/>
    </row>
    <row r="36" spans="1:104" x14ac:dyDescent="0.2">
      <c r="A36" s="157"/>
      <c r="B36" s="158"/>
      <c r="C36" s="204" t="s">
        <v>113</v>
      </c>
      <c r="D36" s="205"/>
      <c r="E36" s="159">
        <v>0.6</v>
      </c>
      <c r="F36" s="160"/>
      <c r="G36" s="161"/>
      <c r="M36" s="162" t="s">
        <v>113</v>
      </c>
      <c r="O36" s="150"/>
    </row>
    <row r="37" spans="1:104" x14ac:dyDescent="0.2">
      <c r="A37" s="157"/>
      <c r="B37" s="158"/>
      <c r="C37" s="204" t="s">
        <v>114</v>
      </c>
      <c r="D37" s="205"/>
      <c r="E37" s="159">
        <v>14.25</v>
      </c>
      <c r="F37" s="160"/>
      <c r="G37" s="161"/>
      <c r="M37" s="162" t="s">
        <v>114</v>
      </c>
      <c r="O37" s="150"/>
    </row>
    <row r="38" spans="1:104" x14ac:dyDescent="0.2">
      <c r="A38" s="157"/>
      <c r="B38" s="158"/>
      <c r="C38" s="204" t="s">
        <v>115</v>
      </c>
      <c r="D38" s="205"/>
      <c r="E38" s="159">
        <v>0.6</v>
      </c>
      <c r="F38" s="160"/>
      <c r="G38" s="161"/>
      <c r="M38" s="162" t="s">
        <v>115</v>
      </c>
      <c r="O38" s="150"/>
    </row>
    <row r="39" spans="1:104" x14ac:dyDescent="0.2">
      <c r="A39" s="157"/>
      <c r="B39" s="158"/>
      <c r="C39" s="204" t="s">
        <v>116</v>
      </c>
      <c r="D39" s="205"/>
      <c r="E39" s="159">
        <v>1.8</v>
      </c>
      <c r="F39" s="160"/>
      <c r="G39" s="161"/>
      <c r="M39" s="162" t="s">
        <v>116</v>
      </c>
      <c r="O39" s="150"/>
    </row>
    <row r="40" spans="1:104" x14ac:dyDescent="0.2">
      <c r="A40" s="157"/>
      <c r="B40" s="158"/>
      <c r="C40" s="204" t="s">
        <v>117</v>
      </c>
      <c r="D40" s="205"/>
      <c r="E40" s="159">
        <v>2.76</v>
      </c>
      <c r="F40" s="160"/>
      <c r="G40" s="161"/>
      <c r="M40" s="162" t="s">
        <v>117</v>
      </c>
      <c r="O40" s="150"/>
    </row>
    <row r="41" spans="1:104" x14ac:dyDescent="0.2">
      <c r="A41" s="157"/>
      <c r="B41" s="158"/>
      <c r="C41" s="204" t="s">
        <v>118</v>
      </c>
      <c r="D41" s="205"/>
      <c r="E41" s="159">
        <v>3.7238000000000002</v>
      </c>
      <c r="F41" s="160"/>
      <c r="G41" s="161"/>
      <c r="M41" s="162" t="s">
        <v>118</v>
      </c>
      <c r="O41" s="150"/>
    </row>
    <row r="42" spans="1:104" x14ac:dyDescent="0.2">
      <c r="A42" s="157"/>
      <c r="B42" s="158"/>
      <c r="C42" s="204" t="s">
        <v>111</v>
      </c>
      <c r="D42" s="205"/>
      <c r="E42" s="159">
        <v>25.184999999999999</v>
      </c>
      <c r="F42" s="160"/>
      <c r="G42" s="161"/>
      <c r="M42" s="162" t="s">
        <v>111</v>
      </c>
      <c r="O42" s="150"/>
    </row>
    <row r="43" spans="1:104" x14ac:dyDescent="0.2">
      <c r="A43" s="151">
        <v>9</v>
      </c>
      <c r="B43" s="152" t="s">
        <v>119</v>
      </c>
      <c r="C43" s="153" t="s">
        <v>120</v>
      </c>
      <c r="D43" s="154" t="s">
        <v>95</v>
      </c>
      <c r="E43" s="155">
        <v>1470.0659000000001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9</v>
      </c>
      <c r="AZ43" s="123">
        <v>2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1">
        <v>10</v>
      </c>
      <c r="B44" s="152" t="s">
        <v>121</v>
      </c>
      <c r="C44" s="153" t="s">
        <v>122</v>
      </c>
      <c r="D44" s="154" t="s">
        <v>95</v>
      </c>
      <c r="E44" s="155">
        <v>1278.3181999999999</v>
      </c>
      <c r="F44" s="155">
        <v>0</v>
      </c>
      <c r="G44" s="156">
        <f>E44*F44</f>
        <v>0</v>
      </c>
      <c r="O44" s="150">
        <v>2</v>
      </c>
      <c r="AA44" s="123">
        <v>12</v>
      </c>
      <c r="AB44" s="123">
        <v>0</v>
      </c>
      <c r="AC44" s="123">
        <v>10</v>
      </c>
      <c r="AZ44" s="123">
        <v>2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</v>
      </c>
    </row>
    <row r="45" spans="1:104" ht="22.5" x14ac:dyDescent="0.2">
      <c r="A45" s="151">
        <v>11</v>
      </c>
      <c r="B45" s="152" t="s">
        <v>123</v>
      </c>
      <c r="C45" s="153" t="s">
        <v>124</v>
      </c>
      <c r="D45" s="154" t="s">
        <v>95</v>
      </c>
      <c r="E45" s="155">
        <v>1533.9818</v>
      </c>
      <c r="F45" s="155">
        <v>0</v>
      </c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11</v>
      </c>
      <c r="AZ45" s="123">
        <v>2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3.0000000000000001E-3</v>
      </c>
    </row>
    <row r="46" spans="1:104" x14ac:dyDescent="0.2">
      <c r="A46" s="157"/>
      <c r="B46" s="158"/>
      <c r="C46" s="204" t="s">
        <v>125</v>
      </c>
      <c r="D46" s="205"/>
      <c r="E46" s="159">
        <v>1533.9818</v>
      </c>
      <c r="F46" s="160"/>
      <c r="G46" s="161"/>
      <c r="M46" s="162" t="s">
        <v>125</v>
      </c>
      <c r="O46" s="150"/>
    </row>
    <row r="47" spans="1:104" ht="22.5" x14ac:dyDescent="0.2">
      <c r="A47" s="151">
        <v>12</v>
      </c>
      <c r="B47" s="152" t="s">
        <v>126</v>
      </c>
      <c r="C47" s="153" t="s">
        <v>127</v>
      </c>
      <c r="D47" s="154" t="s">
        <v>128</v>
      </c>
      <c r="E47" s="155">
        <v>786.52499999999998</v>
      </c>
      <c r="F47" s="155">
        <v>0</v>
      </c>
      <c r="G47" s="156">
        <f>E47*F47</f>
        <v>0</v>
      </c>
      <c r="O47" s="150">
        <v>2</v>
      </c>
      <c r="AA47" s="123">
        <v>12</v>
      </c>
      <c r="AB47" s="123">
        <v>0</v>
      </c>
      <c r="AC47" s="123">
        <v>12</v>
      </c>
      <c r="AZ47" s="123">
        <v>2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1.0000000000000001E-5</v>
      </c>
    </row>
    <row r="48" spans="1:104" x14ac:dyDescent="0.2">
      <c r="A48" s="157"/>
      <c r="B48" s="158"/>
      <c r="C48" s="204" t="s">
        <v>129</v>
      </c>
      <c r="D48" s="205"/>
      <c r="E48" s="159">
        <v>786.52499999999998</v>
      </c>
      <c r="F48" s="160"/>
      <c r="G48" s="161"/>
      <c r="M48" s="162" t="s">
        <v>129</v>
      </c>
      <c r="O48" s="150"/>
    </row>
    <row r="49" spans="1:104" ht="22.5" x14ac:dyDescent="0.2">
      <c r="A49" s="151">
        <v>13</v>
      </c>
      <c r="B49" s="152" t="s">
        <v>130</v>
      </c>
      <c r="C49" s="153" t="s">
        <v>131</v>
      </c>
      <c r="D49" s="154" t="s">
        <v>128</v>
      </c>
      <c r="E49" s="155">
        <v>242.17500000000001</v>
      </c>
      <c r="F49" s="155">
        <v>0</v>
      </c>
      <c r="G49" s="156">
        <f>E49*F49</f>
        <v>0</v>
      </c>
      <c r="O49" s="150">
        <v>2</v>
      </c>
      <c r="AA49" s="123">
        <v>12</v>
      </c>
      <c r="AB49" s="123">
        <v>0</v>
      </c>
      <c r="AC49" s="123">
        <v>13</v>
      </c>
      <c r="AZ49" s="123">
        <v>2</v>
      </c>
      <c r="BA49" s="123">
        <f>IF(AZ49=1,G49,0)</f>
        <v>0</v>
      </c>
      <c r="BB49" s="123">
        <f>IF(AZ49=2,G49,0)</f>
        <v>0</v>
      </c>
      <c r="BC49" s="123">
        <f>IF(AZ49=3,G49,0)</f>
        <v>0</v>
      </c>
      <c r="BD49" s="123">
        <f>IF(AZ49=4,G49,0)</f>
        <v>0</v>
      </c>
      <c r="BE49" s="123">
        <f>IF(AZ49=5,G49,0)</f>
        <v>0</v>
      </c>
      <c r="CZ49" s="123">
        <v>0</v>
      </c>
    </row>
    <row r="50" spans="1:104" x14ac:dyDescent="0.2">
      <c r="A50" s="157"/>
      <c r="B50" s="158"/>
      <c r="C50" s="204" t="s">
        <v>132</v>
      </c>
      <c r="D50" s="205"/>
      <c r="E50" s="159">
        <v>4</v>
      </c>
      <c r="F50" s="160"/>
      <c r="G50" s="161"/>
      <c r="M50" s="162" t="s">
        <v>132</v>
      </c>
      <c r="O50" s="150"/>
    </row>
    <row r="51" spans="1:104" x14ac:dyDescent="0.2">
      <c r="A51" s="157"/>
      <c r="B51" s="158"/>
      <c r="C51" s="204" t="s">
        <v>133</v>
      </c>
      <c r="D51" s="205"/>
      <c r="E51" s="159">
        <v>95</v>
      </c>
      <c r="F51" s="160"/>
      <c r="G51" s="161"/>
      <c r="M51" s="162" t="s">
        <v>133</v>
      </c>
      <c r="O51" s="150"/>
    </row>
    <row r="52" spans="1:104" x14ac:dyDescent="0.2">
      <c r="A52" s="157"/>
      <c r="B52" s="158"/>
      <c r="C52" s="204" t="s">
        <v>132</v>
      </c>
      <c r="D52" s="205"/>
      <c r="E52" s="159">
        <v>4</v>
      </c>
      <c r="F52" s="160"/>
      <c r="G52" s="161"/>
      <c r="M52" s="162" t="s">
        <v>132</v>
      </c>
      <c r="O52" s="150"/>
    </row>
    <row r="53" spans="1:104" x14ac:dyDescent="0.2">
      <c r="A53" s="157"/>
      <c r="B53" s="158"/>
      <c r="C53" s="204" t="s">
        <v>134</v>
      </c>
      <c r="D53" s="205"/>
      <c r="E53" s="159">
        <v>12</v>
      </c>
      <c r="F53" s="160"/>
      <c r="G53" s="161"/>
      <c r="M53" s="162" t="s">
        <v>134</v>
      </c>
      <c r="O53" s="150"/>
    </row>
    <row r="54" spans="1:104" x14ac:dyDescent="0.2">
      <c r="A54" s="157"/>
      <c r="B54" s="158"/>
      <c r="C54" s="204" t="s">
        <v>135</v>
      </c>
      <c r="D54" s="205"/>
      <c r="E54" s="159">
        <v>18.399999999999999</v>
      </c>
      <c r="F54" s="160"/>
      <c r="G54" s="161"/>
      <c r="M54" s="162" t="s">
        <v>135</v>
      </c>
      <c r="O54" s="150"/>
    </row>
    <row r="55" spans="1:104" x14ac:dyDescent="0.2">
      <c r="A55" s="157"/>
      <c r="B55" s="158"/>
      <c r="C55" s="204" t="s">
        <v>136</v>
      </c>
      <c r="D55" s="205"/>
      <c r="E55" s="159">
        <v>24.824999999999999</v>
      </c>
      <c r="F55" s="160"/>
      <c r="G55" s="161"/>
      <c r="M55" s="162" t="s">
        <v>136</v>
      </c>
      <c r="O55" s="150"/>
    </row>
    <row r="56" spans="1:104" x14ac:dyDescent="0.2">
      <c r="A56" s="157"/>
      <c r="B56" s="158"/>
      <c r="C56" s="204" t="s">
        <v>137</v>
      </c>
      <c r="D56" s="205"/>
      <c r="E56" s="159">
        <v>83.95</v>
      </c>
      <c r="F56" s="160"/>
      <c r="G56" s="161"/>
      <c r="M56" s="162" t="s">
        <v>137</v>
      </c>
      <c r="O56" s="150"/>
    </row>
    <row r="57" spans="1:104" ht="22.5" x14ac:dyDescent="0.2">
      <c r="A57" s="151">
        <v>14</v>
      </c>
      <c r="B57" s="152" t="s">
        <v>138</v>
      </c>
      <c r="C57" s="153" t="s">
        <v>139</v>
      </c>
      <c r="D57" s="154" t="s">
        <v>128</v>
      </c>
      <c r="E57" s="155">
        <v>20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14</v>
      </c>
      <c r="AZ57" s="123">
        <v>2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 x14ac:dyDescent="0.2">
      <c r="A58" s="157"/>
      <c r="B58" s="158"/>
      <c r="C58" s="204" t="s">
        <v>140</v>
      </c>
      <c r="D58" s="205"/>
      <c r="E58" s="159">
        <v>5.4</v>
      </c>
      <c r="F58" s="160"/>
      <c r="G58" s="161"/>
      <c r="M58" s="162" t="s">
        <v>140</v>
      </c>
      <c r="O58" s="150"/>
    </row>
    <row r="59" spans="1:104" x14ac:dyDescent="0.2">
      <c r="A59" s="157"/>
      <c r="B59" s="158"/>
      <c r="C59" s="204" t="s">
        <v>141</v>
      </c>
      <c r="D59" s="205"/>
      <c r="E59" s="159">
        <v>5.7</v>
      </c>
      <c r="F59" s="160"/>
      <c r="G59" s="161"/>
      <c r="M59" s="162" t="s">
        <v>141</v>
      </c>
      <c r="O59" s="150"/>
    </row>
    <row r="60" spans="1:104" x14ac:dyDescent="0.2">
      <c r="A60" s="157"/>
      <c r="B60" s="158"/>
      <c r="C60" s="204" t="s">
        <v>142</v>
      </c>
      <c r="D60" s="205"/>
      <c r="E60" s="159">
        <v>4.9000000000000004</v>
      </c>
      <c r="F60" s="160"/>
      <c r="G60" s="161"/>
      <c r="M60" s="162" t="s">
        <v>142</v>
      </c>
      <c r="O60" s="150"/>
    </row>
    <row r="61" spans="1:104" x14ac:dyDescent="0.2">
      <c r="A61" s="157"/>
      <c r="B61" s="158"/>
      <c r="C61" s="204">
        <v>4</v>
      </c>
      <c r="D61" s="205"/>
      <c r="E61" s="159">
        <v>4</v>
      </c>
      <c r="F61" s="160"/>
      <c r="G61" s="161"/>
      <c r="M61" s="162">
        <v>4</v>
      </c>
      <c r="O61" s="150"/>
    </row>
    <row r="62" spans="1:104" ht="22.5" x14ac:dyDescent="0.2">
      <c r="A62" s="151">
        <v>15</v>
      </c>
      <c r="B62" s="152" t="s">
        <v>143</v>
      </c>
      <c r="C62" s="153" t="s">
        <v>144</v>
      </c>
      <c r="D62" s="154" t="s">
        <v>128</v>
      </c>
      <c r="E62" s="155">
        <v>262.17500000000001</v>
      </c>
      <c r="F62" s="155">
        <v>0</v>
      </c>
      <c r="G62" s="156">
        <f>E62*F62</f>
        <v>0</v>
      </c>
      <c r="O62" s="150">
        <v>2</v>
      </c>
      <c r="AA62" s="123">
        <v>12</v>
      </c>
      <c r="AB62" s="123">
        <v>0</v>
      </c>
      <c r="AC62" s="123">
        <v>15</v>
      </c>
      <c r="AZ62" s="123">
        <v>2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0</v>
      </c>
    </row>
    <row r="63" spans="1:104" x14ac:dyDescent="0.2">
      <c r="A63" s="157"/>
      <c r="B63" s="158"/>
      <c r="C63" s="206">
        <v>242175</v>
      </c>
      <c r="D63" s="205"/>
      <c r="E63" s="159">
        <v>242.17500000000001</v>
      </c>
      <c r="F63" s="160"/>
      <c r="G63" s="161"/>
      <c r="M63" s="181">
        <v>242175</v>
      </c>
      <c r="O63" s="150"/>
    </row>
    <row r="64" spans="1:104" x14ac:dyDescent="0.2">
      <c r="A64" s="157"/>
      <c r="B64" s="158"/>
      <c r="C64" s="204">
        <v>16</v>
      </c>
      <c r="D64" s="205"/>
      <c r="E64" s="159">
        <v>16</v>
      </c>
      <c r="F64" s="160"/>
      <c r="G64" s="161"/>
      <c r="M64" s="162">
        <v>16</v>
      </c>
      <c r="O64" s="150"/>
    </row>
    <row r="65" spans="1:104" x14ac:dyDescent="0.2">
      <c r="A65" s="157"/>
      <c r="B65" s="158"/>
      <c r="C65" s="204">
        <v>4</v>
      </c>
      <c r="D65" s="205"/>
      <c r="E65" s="159">
        <v>4</v>
      </c>
      <c r="F65" s="160"/>
      <c r="G65" s="161"/>
      <c r="M65" s="162">
        <v>4</v>
      </c>
      <c r="O65" s="150"/>
    </row>
    <row r="66" spans="1:104" ht="22.5" x14ac:dyDescent="0.2">
      <c r="A66" s="151">
        <v>16</v>
      </c>
      <c r="B66" s="152" t="s">
        <v>145</v>
      </c>
      <c r="C66" s="153" t="s">
        <v>146</v>
      </c>
      <c r="D66" s="154" t="s">
        <v>128</v>
      </c>
      <c r="E66" s="155">
        <v>242.17500000000001</v>
      </c>
      <c r="F66" s="155">
        <v>0</v>
      </c>
      <c r="G66" s="156">
        <f>E66*F66</f>
        <v>0</v>
      </c>
      <c r="O66" s="150">
        <v>2</v>
      </c>
      <c r="AA66" s="123">
        <v>12</v>
      </c>
      <c r="AB66" s="123">
        <v>0</v>
      </c>
      <c r="AC66" s="123">
        <v>16</v>
      </c>
      <c r="AZ66" s="123">
        <v>2</v>
      </c>
      <c r="BA66" s="123">
        <f>IF(AZ66=1,G66,0)</f>
        <v>0</v>
      </c>
      <c r="BB66" s="123">
        <f>IF(AZ66=2,G66,0)</f>
        <v>0</v>
      </c>
      <c r="BC66" s="123">
        <f>IF(AZ66=3,G66,0)</f>
        <v>0</v>
      </c>
      <c r="BD66" s="123">
        <f>IF(AZ66=4,G66,0)</f>
        <v>0</v>
      </c>
      <c r="BE66" s="123">
        <f>IF(AZ66=5,G66,0)</f>
        <v>0</v>
      </c>
      <c r="CZ66" s="123">
        <v>0</v>
      </c>
    </row>
    <row r="67" spans="1:104" x14ac:dyDescent="0.2">
      <c r="A67" s="157"/>
      <c r="B67" s="158"/>
      <c r="C67" s="206">
        <v>242175</v>
      </c>
      <c r="D67" s="205"/>
      <c r="E67" s="159">
        <v>242.17500000000001</v>
      </c>
      <c r="F67" s="160"/>
      <c r="G67" s="161"/>
      <c r="M67" s="181">
        <v>242175</v>
      </c>
      <c r="O67" s="150"/>
    </row>
    <row r="68" spans="1:104" ht="22.5" x14ac:dyDescent="0.2">
      <c r="A68" s="151">
        <v>17</v>
      </c>
      <c r="B68" s="152" t="s">
        <v>147</v>
      </c>
      <c r="C68" s="153" t="s">
        <v>148</v>
      </c>
      <c r="D68" s="154" t="s">
        <v>128</v>
      </c>
      <c r="E68" s="155">
        <v>20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17</v>
      </c>
      <c r="AZ68" s="123">
        <v>2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0</v>
      </c>
    </row>
    <row r="69" spans="1:104" x14ac:dyDescent="0.2">
      <c r="A69" s="157"/>
      <c r="B69" s="158"/>
      <c r="C69" s="204">
        <v>16</v>
      </c>
      <c r="D69" s="205"/>
      <c r="E69" s="159">
        <v>16</v>
      </c>
      <c r="F69" s="160"/>
      <c r="G69" s="161"/>
      <c r="M69" s="162">
        <v>16</v>
      </c>
      <c r="O69" s="150"/>
    </row>
    <row r="70" spans="1:104" x14ac:dyDescent="0.2">
      <c r="A70" s="157"/>
      <c r="B70" s="158"/>
      <c r="C70" s="204">
        <v>4</v>
      </c>
      <c r="D70" s="205"/>
      <c r="E70" s="159">
        <v>4</v>
      </c>
      <c r="F70" s="160"/>
      <c r="G70" s="161"/>
      <c r="M70" s="162">
        <v>4</v>
      </c>
      <c r="O70" s="150"/>
    </row>
    <row r="71" spans="1:104" ht="22.5" x14ac:dyDescent="0.2">
      <c r="A71" s="151">
        <v>18</v>
      </c>
      <c r="B71" s="152" t="s">
        <v>149</v>
      </c>
      <c r="C71" s="153" t="s">
        <v>150</v>
      </c>
      <c r="D71" s="154" t="s">
        <v>84</v>
      </c>
      <c r="E71" s="155">
        <v>5</v>
      </c>
      <c r="F71" s="155">
        <v>0</v>
      </c>
      <c r="G71" s="156">
        <f>E71*F71</f>
        <v>0</v>
      </c>
      <c r="O71" s="150">
        <v>2</v>
      </c>
      <c r="AA71" s="123">
        <v>12</v>
      </c>
      <c r="AB71" s="123">
        <v>0</v>
      </c>
      <c r="AC71" s="123">
        <v>18</v>
      </c>
      <c r="AZ71" s="123">
        <v>2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0</v>
      </c>
    </row>
    <row r="72" spans="1:104" ht="22.5" x14ac:dyDescent="0.2">
      <c r="A72" s="151">
        <v>19</v>
      </c>
      <c r="B72" s="152" t="s">
        <v>151</v>
      </c>
      <c r="C72" s="153" t="s">
        <v>152</v>
      </c>
      <c r="D72" s="154" t="s">
        <v>84</v>
      </c>
      <c r="E72" s="155">
        <v>13</v>
      </c>
      <c r="F72" s="155">
        <v>0</v>
      </c>
      <c r="G72" s="156">
        <f>E72*F72</f>
        <v>0</v>
      </c>
      <c r="O72" s="150">
        <v>2</v>
      </c>
      <c r="AA72" s="123">
        <v>12</v>
      </c>
      <c r="AB72" s="123">
        <v>0</v>
      </c>
      <c r="AC72" s="123">
        <v>19</v>
      </c>
      <c r="AZ72" s="123">
        <v>2</v>
      </c>
      <c r="BA72" s="123">
        <f>IF(AZ72=1,G72,0)</f>
        <v>0</v>
      </c>
      <c r="BB72" s="123">
        <f>IF(AZ72=2,G72,0)</f>
        <v>0</v>
      </c>
      <c r="BC72" s="123">
        <f>IF(AZ72=3,G72,0)</f>
        <v>0</v>
      </c>
      <c r="BD72" s="123">
        <f>IF(AZ72=4,G72,0)</f>
        <v>0</v>
      </c>
      <c r="BE72" s="123">
        <f>IF(AZ72=5,G72,0)</f>
        <v>0</v>
      </c>
      <c r="CZ72" s="123">
        <v>5.0000000000000001E-3</v>
      </c>
    </row>
    <row r="73" spans="1:104" x14ac:dyDescent="0.2">
      <c r="A73" s="151">
        <v>20</v>
      </c>
      <c r="B73" s="152" t="s">
        <v>153</v>
      </c>
      <c r="C73" s="153" t="s">
        <v>154</v>
      </c>
      <c r="D73" s="154" t="s">
        <v>95</v>
      </c>
      <c r="E73" s="155">
        <v>1278.3181999999999</v>
      </c>
      <c r="F73" s="155">
        <v>0</v>
      </c>
      <c r="G73" s="156">
        <f>E73*F73</f>
        <v>0</v>
      </c>
      <c r="O73" s="150">
        <v>2</v>
      </c>
      <c r="AA73" s="123">
        <v>12</v>
      </c>
      <c r="AB73" s="123">
        <v>0</v>
      </c>
      <c r="AC73" s="123">
        <v>20</v>
      </c>
      <c r="AZ73" s="123">
        <v>2</v>
      </c>
      <c r="BA73" s="123">
        <f>IF(AZ73=1,G73,0)</f>
        <v>0</v>
      </c>
      <c r="BB73" s="123">
        <f>IF(AZ73=2,G73,0)</f>
        <v>0</v>
      </c>
      <c r="BC73" s="123">
        <f>IF(AZ73=3,G73,0)</f>
        <v>0</v>
      </c>
      <c r="BD73" s="123">
        <f>IF(AZ73=4,G73,0)</f>
        <v>0</v>
      </c>
      <c r="BE73" s="123">
        <f>IF(AZ73=5,G73,0)</f>
        <v>0</v>
      </c>
      <c r="CZ73" s="123">
        <v>0</v>
      </c>
    </row>
    <row r="74" spans="1:104" x14ac:dyDescent="0.2">
      <c r="A74" s="151">
        <v>21</v>
      </c>
      <c r="B74" s="152" t="s">
        <v>155</v>
      </c>
      <c r="C74" s="153" t="s">
        <v>156</v>
      </c>
      <c r="D74" s="154" t="s">
        <v>84</v>
      </c>
      <c r="E74" s="155">
        <v>7674</v>
      </c>
      <c r="F74" s="155">
        <v>0</v>
      </c>
      <c r="G74" s="156">
        <f>E74*F74</f>
        <v>0</v>
      </c>
      <c r="O74" s="150">
        <v>2</v>
      </c>
      <c r="AA74" s="123">
        <v>12</v>
      </c>
      <c r="AB74" s="123">
        <v>0</v>
      </c>
      <c r="AC74" s="123">
        <v>21</v>
      </c>
      <c r="AZ74" s="123">
        <v>2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0</v>
      </c>
    </row>
    <row r="75" spans="1:104" x14ac:dyDescent="0.2">
      <c r="A75" s="157"/>
      <c r="B75" s="158"/>
      <c r="C75" s="204" t="s">
        <v>157</v>
      </c>
      <c r="D75" s="205"/>
      <c r="E75" s="159">
        <v>7674</v>
      </c>
      <c r="F75" s="160"/>
      <c r="G75" s="161"/>
      <c r="M75" s="162" t="s">
        <v>157</v>
      </c>
      <c r="O75" s="150"/>
    </row>
    <row r="76" spans="1:104" x14ac:dyDescent="0.2">
      <c r="A76" s="151">
        <v>22</v>
      </c>
      <c r="B76" s="152" t="s">
        <v>158</v>
      </c>
      <c r="C76" s="153" t="s">
        <v>159</v>
      </c>
      <c r="D76" s="154" t="s">
        <v>160</v>
      </c>
      <c r="E76" s="155">
        <v>1</v>
      </c>
      <c r="F76" s="155">
        <v>0</v>
      </c>
      <c r="G76" s="156">
        <f>E76*F76</f>
        <v>0</v>
      </c>
      <c r="O76" s="150">
        <v>2</v>
      </c>
      <c r="AA76" s="123">
        <v>12</v>
      </c>
      <c r="AB76" s="123">
        <v>0</v>
      </c>
      <c r="AC76" s="123">
        <v>22</v>
      </c>
      <c r="AZ76" s="123">
        <v>2</v>
      </c>
      <c r="BA76" s="123">
        <f>IF(AZ76=1,G76,0)</f>
        <v>0</v>
      </c>
      <c r="BB76" s="123">
        <f>IF(AZ76=2,G76,0)</f>
        <v>0</v>
      </c>
      <c r="BC76" s="123">
        <f>IF(AZ76=3,G76,0)</f>
        <v>0</v>
      </c>
      <c r="BD76" s="123">
        <f>IF(AZ76=4,G76,0)</f>
        <v>0</v>
      </c>
      <c r="BE76" s="123">
        <f>IF(AZ76=5,G76,0)</f>
        <v>0</v>
      </c>
      <c r="CZ76" s="123">
        <v>0</v>
      </c>
    </row>
    <row r="77" spans="1:104" x14ac:dyDescent="0.2">
      <c r="A77" s="151">
        <v>23</v>
      </c>
      <c r="B77" s="152" t="s">
        <v>161</v>
      </c>
      <c r="C77" s="153" t="s">
        <v>162</v>
      </c>
      <c r="D77" s="154" t="s">
        <v>84</v>
      </c>
      <c r="E77" s="155">
        <v>1</v>
      </c>
      <c r="F77" s="155">
        <v>0</v>
      </c>
      <c r="G77" s="156">
        <f>E77*F77</f>
        <v>0</v>
      </c>
      <c r="O77" s="150">
        <v>2</v>
      </c>
      <c r="AA77" s="123">
        <v>12</v>
      </c>
      <c r="AB77" s="123">
        <v>0</v>
      </c>
      <c r="AC77" s="123">
        <v>23</v>
      </c>
      <c r="AZ77" s="123">
        <v>2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Z77" s="123">
        <v>0</v>
      </c>
    </row>
    <row r="78" spans="1:104" x14ac:dyDescent="0.2">
      <c r="A78" s="151">
        <v>24</v>
      </c>
      <c r="B78" s="152" t="s">
        <v>163</v>
      </c>
      <c r="C78" s="153" t="s">
        <v>164</v>
      </c>
      <c r="D78" s="154" t="s">
        <v>90</v>
      </c>
      <c r="E78" s="155">
        <v>4.7131999999999996</v>
      </c>
      <c r="F78" s="155">
        <v>0</v>
      </c>
      <c r="G78" s="156">
        <f>E78*F78</f>
        <v>0</v>
      </c>
      <c r="O78" s="150">
        <v>2</v>
      </c>
      <c r="AA78" s="123">
        <v>12</v>
      </c>
      <c r="AB78" s="123">
        <v>0</v>
      </c>
      <c r="AC78" s="123">
        <v>24</v>
      </c>
      <c r="AZ78" s="123">
        <v>2</v>
      </c>
      <c r="BA78" s="123">
        <f>IF(AZ78=1,G78,0)</f>
        <v>0</v>
      </c>
      <c r="BB78" s="123">
        <f>IF(AZ78=2,G78,0)</f>
        <v>0</v>
      </c>
      <c r="BC78" s="123">
        <f>IF(AZ78=3,G78,0)</f>
        <v>0</v>
      </c>
      <c r="BD78" s="123">
        <f>IF(AZ78=4,G78,0)</f>
        <v>0</v>
      </c>
      <c r="BE78" s="123">
        <f>IF(AZ78=5,G78,0)</f>
        <v>0</v>
      </c>
      <c r="CZ78" s="123">
        <v>0</v>
      </c>
    </row>
    <row r="79" spans="1:104" x14ac:dyDescent="0.2">
      <c r="A79" s="163"/>
      <c r="B79" s="164" t="s">
        <v>67</v>
      </c>
      <c r="C79" s="165" t="str">
        <f>CONCATENATE(B17," ",C17)</f>
        <v>712 Živičné krytiny</v>
      </c>
      <c r="D79" s="163"/>
      <c r="E79" s="166"/>
      <c r="F79" s="166"/>
      <c r="G79" s="167">
        <f>SUM(G17:G78)</f>
        <v>0</v>
      </c>
      <c r="O79" s="150">
        <v>4</v>
      </c>
      <c r="BA79" s="168">
        <f>SUM(BA17:BA78)</f>
        <v>0</v>
      </c>
      <c r="BB79" s="168">
        <f>SUM(BB17:BB78)</f>
        <v>0</v>
      </c>
      <c r="BC79" s="168">
        <f>SUM(BC17:BC78)</f>
        <v>0</v>
      </c>
      <c r="BD79" s="168">
        <f>SUM(BD17:BD78)</f>
        <v>0</v>
      </c>
      <c r="BE79" s="168">
        <f>SUM(BE17:BE78)</f>
        <v>0</v>
      </c>
    </row>
    <row r="80" spans="1:104" x14ac:dyDescent="0.2">
      <c r="A80" s="143" t="s">
        <v>65</v>
      </c>
      <c r="B80" s="144" t="s">
        <v>165</v>
      </c>
      <c r="C80" s="145" t="s">
        <v>166</v>
      </c>
      <c r="D80" s="146"/>
      <c r="E80" s="147"/>
      <c r="F80" s="147"/>
      <c r="G80" s="148"/>
      <c r="H80" s="149"/>
      <c r="I80" s="149"/>
      <c r="O80" s="150">
        <v>1</v>
      </c>
    </row>
    <row r="81" spans="1:104" x14ac:dyDescent="0.2">
      <c r="A81" s="151">
        <v>25</v>
      </c>
      <c r="B81" s="152" t="s">
        <v>167</v>
      </c>
      <c r="C81" s="153" t="s">
        <v>168</v>
      </c>
      <c r="D81" s="154" t="s">
        <v>95</v>
      </c>
      <c r="E81" s="155">
        <v>1278.3181999999999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25</v>
      </c>
      <c r="AZ81" s="123">
        <v>2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1.15E-3</v>
      </c>
    </row>
    <row r="82" spans="1:104" x14ac:dyDescent="0.2">
      <c r="A82" s="151">
        <v>26</v>
      </c>
      <c r="B82" s="152" t="s">
        <v>169</v>
      </c>
      <c r="C82" s="153" t="s">
        <v>170</v>
      </c>
      <c r="D82" s="154" t="s">
        <v>74</v>
      </c>
      <c r="E82" s="155">
        <v>236.01499999999999</v>
      </c>
      <c r="F82" s="155">
        <v>0</v>
      </c>
      <c r="G82" s="156">
        <f>E82*F82</f>
        <v>0</v>
      </c>
      <c r="O82" s="150">
        <v>2</v>
      </c>
      <c r="AA82" s="123">
        <v>12</v>
      </c>
      <c r="AB82" s="123">
        <v>0</v>
      </c>
      <c r="AC82" s="123">
        <v>26</v>
      </c>
      <c r="AZ82" s="123">
        <v>2</v>
      </c>
      <c r="BA82" s="123">
        <f>IF(AZ82=1,G82,0)</f>
        <v>0</v>
      </c>
      <c r="BB82" s="123">
        <f>IF(AZ82=2,G82,0)</f>
        <v>0</v>
      </c>
      <c r="BC82" s="123">
        <f>IF(AZ82=3,G82,0)</f>
        <v>0</v>
      </c>
      <c r="BD82" s="123">
        <f>IF(AZ82=4,G82,0)</f>
        <v>0</v>
      </c>
      <c r="BE82" s="123">
        <f>IF(AZ82=5,G82,0)</f>
        <v>0</v>
      </c>
      <c r="CZ82" s="123">
        <v>1.4999999999999999E-2</v>
      </c>
    </row>
    <row r="83" spans="1:104" x14ac:dyDescent="0.2">
      <c r="A83" s="157"/>
      <c r="B83" s="158"/>
      <c r="C83" s="204" t="s">
        <v>171</v>
      </c>
      <c r="D83" s="205"/>
      <c r="E83" s="159">
        <v>228.48150000000001</v>
      </c>
      <c r="F83" s="160"/>
      <c r="G83" s="161"/>
      <c r="M83" s="162" t="s">
        <v>171</v>
      </c>
      <c r="O83" s="150"/>
    </row>
    <row r="84" spans="1:104" x14ac:dyDescent="0.2">
      <c r="A84" s="157"/>
      <c r="B84" s="158"/>
      <c r="C84" s="204" t="s">
        <v>172</v>
      </c>
      <c r="D84" s="205"/>
      <c r="E84" s="159">
        <v>7.5335000000000001</v>
      </c>
      <c r="F84" s="160"/>
      <c r="G84" s="161"/>
      <c r="M84" s="162" t="s">
        <v>172</v>
      </c>
      <c r="O84" s="150"/>
    </row>
    <row r="85" spans="1:104" x14ac:dyDescent="0.2">
      <c r="A85" s="151">
        <v>27</v>
      </c>
      <c r="B85" s="152" t="s">
        <v>173</v>
      </c>
      <c r="C85" s="153" t="s">
        <v>174</v>
      </c>
      <c r="D85" s="154" t="s">
        <v>74</v>
      </c>
      <c r="E85" s="155">
        <v>74</v>
      </c>
      <c r="F85" s="155">
        <v>0</v>
      </c>
      <c r="G85" s="156">
        <f>E85*F85</f>
        <v>0</v>
      </c>
      <c r="O85" s="150">
        <v>2</v>
      </c>
      <c r="AA85" s="123">
        <v>12</v>
      </c>
      <c r="AB85" s="123">
        <v>0</v>
      </c>
      <c r="AC85" s="123">
        <v>27</v>
      </c>
      <c r="AZ85" s="123">
        <v>2</v>
      </c>
      <c r="BA85" s="123">
        <f>IF(AZ85=1,G85,0)</f>
        <v>0</v>
      </c>
      <c r="BB85" s="123">
        <f>IF(AZ85=2,G85,0)</f>
        <v>0</v>
      </c>
      <c r="BC85" s="123">
        <f>IF(AZ85=3,G85,0)</f>
        <v>0</v>
      </c>
      <c r="BD85" s="123">
        <f>IF(AZ85=4,G85,0)</f>
        <v>0</v>
      </c>
      <c r="BE85" s="123">
        <f>IF(AZ85=5,G85,0)</f>
        <v>0</v>
      </c>
      <c r="CZ85" s="123">
        <v>1.4999999999999999E-2</v>
      </c>
    </row>
    <row r="86" spans="1:104" x14ac:dyDescent="0.2">
      <c r="A86" s="151">
        <v>28</v>
      </c>
      <c r="B86" s="152" t="s">
        <v>175</v>
      </c>
      <c r="C86" s="153" t="s">
        <v>176</v>
      </c>
      <c r="D86" s="154" t="s">
        <v>74</v>
      </c>
      <c r="E86" s="155">
        <v>8.2997999999999994</v>
      </c>
      <c r="F86" s="155">
        <v>0</v>
      </c>
      <c r="G86" s="156">
        <f>E86*F86</f>
        <v>0</v>
      </c>
      <c r="O86" s="150">
        <v>2</v>
      </c>
      <c r="AA86" s="123">
        <v>12</v>
      </c>
      <c r="AB86" s="123">
        <v>0</v>
      </c>
      <c r="AC86" s="123">
        <v>28</v>
      </c>
      <c r="AZ86" s="123">
        <v>2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2.5000000000000001E-2</v>
      </c>
    </row>
    <row r="87" spans="1:104" x14ac:dyDescent="0.2">
      <c r="A87" s="157"/>
      <c r="B87" s="158"/>
      <c r="C87" s="204" t="s">
        <v>177</v>
      </c>
      <c r="D87" s="205"/>
      <c r="E87" s="159">
        <v>8.2997999999999994</v>
      </c>
      <c r="F87" s="160"/>
      <c r="G87" s="161"/>
      <c r="M87" s="162" t="s">
        <v>177</v>
      </c>
      <c r="O87" s="150"/>
    </row>
    <row r="88" spans="1:104" x14ac:dyDescent="0.2">
      <c r="A88" s="151">
        <v>29</v>
      </c>
      <c r="B88" s="152" t="s">
        <v>178</v>
      </c>
      <c r="C88" s="153" t="s">
        <v>179</v>
      </c>
      <c r="D88" s="154" t="s">
        <v>90</v>
      </c>
      <c r="E88" s="155">
        <v>6.3277999999999999</v>
      </c>
      <c r="F88" s="155">
        <v>0</v>
      </c>
      <c r="G88" s="156">
        <f>E88*F88</f>
        <v>0</v>
      </c>
      <c r="O88" s="150">
        <v>2</v>
      </c>
      <c r="AA88" s="123">
        <v>12</v>
      </c>
      <c r="AB88" s="123">
        <v>0</v>
      </c>
      <c r="AC88" s="123">
        <v>29</v>
      </c>
      <c r="AZ88" s="123">
        <v>2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Z88" s="123">
        <v>0</v>
      </c>
    </row>
    <row r="89" spans="1:104" x14ac:dyDescent="0.2">
      <c r="A89" s="163"/>
      <c r="B89" s="164" t="s">
        <v>67</v>
      </c>
      <c r="C89" s="165" t="str">
        <f>CONCATENATE(B80," ",C80)</f>
        <v>713 Izolace tepelné</v>
      </c>
      <c r="D89" s="163"/>
      <c r="E89" s="166"/>
      <c r="F89" s="166"/>
      <c r="G89" s="167">
        <f>SUM(G80:G88)</f>
        <v>0</v>
      </c>
      <c r="O89" s="150">
        <v>4</v>
      </c>
      <c r="BA89" s="168">
        <f>SUM(BA80:BA88)</f>
        <v>0</v>
      </c>
      <c r="BB89" s="168">
        <f>SUM(BB80:BB88)</f>
        <v>0</v>
      </c>
      <c r="BC89" s="168">
        <f>SUM(BC80:BC88)</f>
        <v>0</v>
      </c>
      <c r="BD89" s="168">
        <f>SUM(BD80:BD88)</f>
        <v>0</v>
      </c>
      <c r="BE89" s="168">
        <f>SUM(BE80:BE88)</f>
        <v>0</v>
      </c>
    </row>
    <row r="90" spans="1:104" x14ac:dyDescent="0.2">
      <c r="A90" s="143" t="s">
        <v>65</v>
      </c>
      <c r="B90" s="144" t="s">
        <v>180</v>
      </c>
      <c r="C90" s="145" t="s">
        <v>181</v>
      </c>
      <c r="D90" s="146"/>
      <c r="E90" s="147"/>
      <c r="F90" s="147"/>
      <c r="G90" s="148"/>
      <c r="H90" s="149"/>
      <c r="I90" s="149"/>
      <c r="O90" s="150">
        <v>1</v>
      </c>
    </row>
    <row r="91" spans="1:104" x14ac:dyDescent="0.2">
      <c r="A91" s="151">
        <v>30</v>
      </c>
      <c r="B91" s="152" t="s">
        <v>182</v>
      </c>
      <c r="C91" s="153" t="s">
        <v>183</v>
      </c>
      <c r="D91" s="154" t="s">
        <v>95</v>
      </c>
      <c r="E91" s="155">
        <v>75.452500000000001</v>
      </c>
      <c r="F91" s="155">
        <v>0</v>
      </c>
      <c r="G91" s="156">
        <f>E91*F91</f>
        <v>0</v>
      </c>
      <c r="O91" s="150">
        <v>2</v>
      </c>
      <c r="AA91" s="123">
        <v>12</v>
      </c>
      <c r="AB91" s="123">
        <v>0</v>
      </c>
      <c r="AC91" s="123">
        <v>30</v>
      </c>
      <c r="AZ91" s="123">
        <v>2</v>
      </c>
      <c r="BA91" s="123">
        <f>IF(AZ91=1,G91,0)</f>
        <v>0</v>
      </c>
      <c r="BB91" s="123">
        <f>IF(AZ91=2,G91,0)</f>
        <v>0</v>
      </c>
      <c r="BC91" s="123">
        <f>IF(AZ91=3,G91,0)</f>
        <v>0</v>
      </c>
      <c r="BD91" s="123">
        <f>IF(AZ91=4,G91,0)</f>
        <v>0</v>
      </c>
      <c r="BE91" s="123">
        <f>IF(AZ91=5,G91,0)</f>
        <v>0</v>
      </c>
      <c r="CZ91" s="123">
        <v>0</v>
      </c>
    </row>
    <row r="92" spans="1:104" x14ac:dyDescent="0.2">
      <c r="A92" s="163"/>
      <c r="B92" s="164" t="s">
        <v>67</v>
      </c>
      <c r="C92" s="165" t="str">
        <f>CONCATENATE(B90," ",C90)</f>
        <v>762 Konstrukce tesařské</v>
      </c>
      <c r="D92" s="163"/>
      <c r="E92" s="166"/>
      <c r="F92" s="166"/>
      <c r="G92" s="167">
        <f>SUM(G90:G91)</f>
        <v>0</v>
      </c>
      <c r="O92" s="150">
        <v>4</v>
      </c>
      <c r="BA92" s="168">
        <f>SUM(BA90:BA91)</f>
        <v>0</v>
      </c>
      <c r="BB92" s="168">
        <f>SUM(BB90:BB91)</f>
        <v>0</v>
      </c>
      <c r="BC92" s="168">
        <f>SUM(BC90:BC91)</f>
        <v>0</v>
      </c>
      <c r="BD92" s="168">
        <f>SUM(BD90:BD91)</f>
        <v>0</v>
      </c>
      <c r="BE92" s="168">
        <f>SUM(BE90:BE91)</f>
        <v>0</v>
      </c>
    </row>
    <row r="93" spans="1:104" x14ac:dyDescent="0.2">
      <c r="A93" s="143" t="s">
        <v>65</v>
      </c>
      <c r="B93" s="144" t="s">
        <v>184</v>
      </c>
      <c r="C93" s="145" t="s">
        <v>185</v>
      </c>
      <c r="D93" s="146"/>
      <c r="E93" s="147"/>
      <c r="F93" s="147"/>
      <c r="G93" s="148"/>
      <c r="H93" s="149"/>
      <c r="I93" s="149"/>
      <c r="O93" s="150">
        <v>1</v>
      </c>
    </row>
    <row r="94" spans="1:104" x14ac:dyDescent="0.2">
      <c r="A94" s="151">
        <v>31</v>
      </c>
      <c r="B94" s="152" t="s">
        <v>186</v>
      </c>
      <c r="C94" s="153" t="s">
        <v>187</v>
      </c>
      <c r="D94" s="154" t="s">
        <v>128</v>
      </c>
      <c r="E94" s="155">
        <v>242.17500000000001</v>
      </c>
      <c r="F94" s="155">
        <v>0</v>
      </c>
      <c r="G94" s="156">
        <f>E94*F94</f>
        <v>0</v>
      </c>
      <c r="O94" s="150">
        <v>2</v>
      </c>
      <c r="AA94" s="123">
        <v>12</v>
      </c>
      <c r="AB94" s="123">
        <v>0</v>
      </c>
      <c r="AC94" s="123">
        <v>31</v>
      </c>
      <c r="AZ94" s="123">
        <v>2</v>
      </c>
      <c r="BA94" s="123">
        <f>IF(AZ94=1,G94,0)</f>
        <v>0</v>
      </c>
      <c r="BB94" s="123">
        <f>IF(AZ94=2,G94,0)</f>
        <v>0</v>
      </c>
      <c r="BC94" s="123">
        <f>IF(AZ94=3,G94,0)</f>
        <v>0</v>
      </c>
      <c r="BD94" s="123">
        <f>IF(AZ94=4,G94,0)</f>
        <v>0</v>
      </c>
      <c r="BE94" s="123">
        <f>IF(AZ94=5,G94,0)</f>
        <v>0</v>
      </c>
      <c r="CZ94" s="123">
        <v>0</v>
      </c>
    </row>
    <row r="95" spans="1:104" x14ac:dyDescent="0.2">
      <c r="A95" s="151">
        <v>32</v>
      </c>
      <c r="B95" s="152" t="s">
        <v>188</v>
      </c>
      <c r="C95" s="153" t="s">
        <v>189</v>
      </c>
      <c r="D95" s="154" t="s">
        <v>90</v>
      </c>
      <c r="E95" s="155">
        <v>0.55700000000000005</v>
      </c>
      <c r="F95" s="155">
        <v>0</v>
      </c>
      <c r="G95" s="156">
        <f>E95*F95</f>
        <v>0</v>
      </c>
      <c r="O95" s="150">
        <v>2</v>
      </c>
      <c r="AA95" s="123">
        <v>12</v>
      </c>
      <c r="AB95" s="123">
        <v>0</v>
      </c>
      <c r="AC95" s="123">
        <v>32</v>
      </c>
      <c r="AZ95" s="123">
        <v>2</v>
      </c>
      <c r="BA95" s="123">
        <f>IF(AZ95=1,G95,0)</f>
        <v>0</v>
      </c>
      <c r="BB95" s="123">
        <f>IF(AZ95=2,G95,0)</f>
        <v>0</v>
      </c>
      <c r="BC95" s="123">
        <f>IF(AZ95=3,G95,0)</f>
        <v>0</v>
      </c>
      <c r="BD95" s="123">
        <f>IF(AZ95=4,G95,0)</f>
        <v>0</v>
      </c>
      <c r="BE95" s="123">
        <f>IF(AZ95=5,G95,0)</f>
        <v>0</v>
      </c>
      <c r="CZ95" s="123">
        <v>0</v>
      </c>
    </row>
    <row r="96" spans="1:104" x14ac:dyDescent="0.2">
      <c r="A96" s="163"/>
      <c r="B96" s="164" t="s">
        <v>67</v>
      </c>
      <c r="C96" s="165" t="str">
        <f>CONCATENATE(B93," ",C93)</f>
        <v>764 Konstrukce klempířské</v>
      </c>
      <c r="D96" s="163"/>
      <c r="E96" s="166"/>
      <c r="F96" s="166"/>
      <c r="G96" s="167">
        <f>SUM(G93:G95)</f>
        <v>0</v>
      </c>
      <c r="O96" s="150">
        <v>4</v>
      </c>
      <c r="BA96" s="168">
        <f>SUM(BA93:BA95)</f>
        <v>0</v>
      </c>
      <c r="BB96" s="168">
        <f>SUM(BB93:BB95)</f>
        <v>0</v>
      </c>
      <c r="BC96" s="168">
        <f>SUM(BC93:BC95)</f>
        <v>0</v>
      </c>
      <c r="BD96" s="168">
        <f>SUM(BD93:BD95)</f>
        <v>0</v>
      </c>
      <c r="BE96" s="168">
        <f>SUM(BE93:BE95)</f>
        <v>0</v>
      </c>
    </row>
    <row r="97" spans="1:104" x14ac:dyDescent="0.2">
      <c r="A97" s="143" t="s">
        <v>65</v>
      </c>
      <c r="B97" s="144" t="s">
        <v>190</v>
      </c>
      <c r="C97" s="145" t="s">
        <v>191</v>
      </c>
      <c r="D97" s="146"/>
      <c r="E97" s="147"/>
      <c r="F97" s="147"/>
      <c r="G97" s="148"/>
      <c r="H97" s="149"/>
      <c r="I97" s="149"/>
      <c r="O97" s="150">
        <v>1</v>
      </c>
    </row>
    <row r="98" spans="1:104" ht="22.5" x14ac:dyDescent="0.2">
      <c r="A98" s="151">
        <v>33</v>
      </c>
      <c r="B98" s="152" t="s">
        <v>192</v>
      </c>
      <c r="C98" s="153" t="s">
        <v>193</v>
      </c>
      <c r="D98" s="154" t="s">
        <v>95</v>
      </c>
      <c r="E98" s="155">
        <v>34</v>
      </c>
      <c r="F98" s="155">
        <v>0</v>
      </c>
      <c r="G98" s="156">
        <f>E98*F98</f>
        <v>0</v>
      </c>
      <c r="O98" s="150">
        <v>2</v>
      </c>
      <c r="AA98" s="123">
        <v>12</v>
      </c>
      <c r="AB98" s="123">
        <v>0</v>
      </c>
      <c r="AC98" s="123">
        <v>33</v>
      </c>
      <c r="AZ98" s="123">
        <v>2</v>
      </c>
      <c r="BA98" s="123">
        <f>IF(AZ98=1,G98,0)</f>
        <v>0</v>
      </c>
      <c r="BB98" s="123">
        <f>IF(AZ98=2,G98,0)</f>
        <v>0</v>
      </c>
      <c r="BC98" s="123">
        <f>IF(AZ98=3,G98,0)</f>
        <v>0</v>
      </c>
      <c r="BD98" s="123">
        <f>IF(AZ98=4,G98,0)</f>
        <v>0</v>
      </c>
      <c r="BE98" s="123">
        <f>IF(AZ98=5,G98,0)</f>
        <v>0</v>
      </c>
      <c r="CZ98" s="123">
        <v>3.8000000000000002E-4</v>
      </c>
    </row>
    <row r="99" spans="1:104" x14ac:dyDescent="0.2">
      <c r="A99" s="163"/>
      <c r="B99" s="164" t="s">
        <v>67</v>
      </c>
      <c r="C99" s="165" t="str">
        <f>CONCATENATE(B97," ",C97)</f>
        <v>783 Nátěry</v>
      </c>
      <c r="D99" s="163"/>
      <c r="E99" s="166"/>
      <c r="F99" s="166"/>
      <c r="G99" s="167">
        <f>SUM(G97:G98)</f>
        <v>0</v>
      </c>
      <c r="O99" s="150">
        <v>4</v>
      </c>
      <c r="BA99" s="168">
        <f>SUM(BA97:BA98)</f>
        <v>0</v>
      </c>
      <c r="BB99" s="168">
        <f>SUM(BB97:BB98)</f>
        <v>0</v>
      </c>
      <c r="BC99" s="168">
        <f>SUM(BC97:BC98)</f>
        <v>0</v>
      </c>
      <c r="BD99" s="168">
        <f>SUM(BD97:BD98)</f>
        <v>0</v>
      </c>
      <c r="BE99" s="168">
        <f>SUM(BE97:BE98)</f>
        <v>0</v>
      </c>
    </row>
    <row r="100" spans="1:104" x14ac:dyDescent="0.2">
      <c r="A100" s="143" t="s">
        <v>65</v>
      </c>
      <c r="B100" s="144" t="s">
        <v>194</v>
      </c>
      <c r="C100" s="145" t="s">
        <v>195</v>
      </c>
      <c r="D100" s="146"/>
      <c r="E100" s="147"/>
      <c r="F100" s="147"/>
      <c r="G100" s="148"/>
      <c r="H100" s="149"/>
      <c r="I100" s="149"/>
      <c r="O100" s="150">
        <v>1</v>
      </c>
    </row>
    <row r="101" spans="1:104" ht="22.5" x14ac:dyDescent="0.2">
      <c r="A101" s="151">
        <v>34</v>
      </c>
      <c r="B101" s="152" t="s">
        <v>196</v>
      </c>
      <c r="C101" s="153" t="s">
        <v>197</v>
      </c>
      <c r="D101" s="154" t="s">
        <v>198</v>
      </c>
      <c r="E101" s="155">
        <v>1</v>
      </c>
      <c r="F101" s="155">
        <v>0</v>
      </c>
      <c r="G101" s="156">
        <f>E101*F101</f>
        <v>0</v>
      </c>
      <c r="O101" s="150">
        <v>2</v>
      </c>
      <c r="AA101" s="123">
        <v>12</v>
      </c>
      <c r="AB101" s="123">
        <v>0</v>
      </c>
      <c r="AC101" s="123">
        <v>34</v>
      </c>
      <c r="AZ101" s="123">
        <v>4</v>
      </c>
      <c r="BA101" s="123">
        <f>IF(AZ101=1,G101,0)</f>
        <v>0</v>
      </c>
      <c r="BB101" s="123">
        <f>IF(AZ101=2,G101,0)</f>
        <v>0</v>
      </c>
      <c r="BC101" s="123">
        <f>IF(AZ101=3,G101,0)</f>
        <v>0</v>
      </c>
      <c r="BD101" s="123">
        <f>IF(AZ101=4,G101,0)</f>
        <v>0</v>
      </c>
      <c r="BE101" s="123">
        <f>IF(AZ101=5,G101,0)</f>
        <v>0</v>
      </c>
      <c r="CZ101" s="123">
        <v>0.29942999999999997</v>
      </c>
    </row>
    <row r="102" spans="1:104" x14ac:dyDescent="0.2">
      <c r="A102" s="163"/>
      <c r="B102" s="164" t="s">
        <v>67</v>
      </c>
      <c r="C102" s="165" t="str">
        <f>CONCATENATE(B100," ",C100)</f>
        <v>M21 Elektromontáže</v>
      </c>
      <c r="D102" s="163"/>
      <c r="E102" s="166"/>
      <c r="F102" s="166"/>
      <c r="G102" s="167">
        <f>SUM(G100:G101)</f>
        <v>0</v>
      </c>
      <c r="O102" s="150">
        <v>4</v>
      </c>
      <c r="BA102" s="168">
        <f>SUM(BA100:BA101)</f>
        <v>0</v>
      </c>
      <c r="BB102" s="168">
        <f>SUM(BB100:BB101)</f>
        <v>0</v>
      </c>
      <c r="BC102" s="168">
        <f>SUM(BC100:BC101)</f>
        <v>0</v>
      </c>
      <c r="BD102" s="168">
        <f>SUM(BD100:BD101)</f>
        <v>0</v>
      </c>
      <c r="BE102" s="168">
        <f>SUM(BE100:BE101)</f>
        <v>0</v>
      </c>
    </row>
    <row r="103" spans="1:104" x14ac:dyDescent="0.2">
      <c r="A103" s="124"/>
      <c r="B103" s="124"/>
      <c r="C103" s="124"/>
      <c r="D103" s="124"/>
      <c r="E103" s="124"/>
      <c r="F103" s="124"/>
      <c r="G103" s="124"/>
    </row>
    <row r="104" spans="1:104" x14ac:dyDescent="0.2">
      <c r="E104" s="123"/>
    </row>
    <row r="105" spans="1:104" x14ac:dyDescent="0.2">
      <c r="E105" s="123"/>
    </row>
    <row r="106" spans="1:104" x14ac:dyDescent="0.2">
      <c r="E106" s="123"/>
    </row>
    <row r="107" spans="1:104" x14ac:dyDescent="0.2">
      <c r="E107" s="123"/>
    </row>
    <row r="108" spans="1:104" x14ac:dyDescent="0.2">
      <c r="E108" s="123"/>
    </row>
    <row r="109" spans="1:104" x14ac:dyDescent="0.2">
      <c r="E109" s="123"/>
    </row>
    <row r="110" spans="1:104" x14ac:dyDescent="0.2">
      <c r="E110" s="123"/>
    </row>
    <row r="111" spans="1:104" x14ac:dyDescent="0.2">
      <c r="E111" s="123"/>
    </row>
    <row r="112" spans="1:104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A126" s="169"/>
      <c r="B126" s="169"/>
      <c r="C126" s="169"/>
      <c r="D126" s="169"/>
      <c r="E126" s="169"/>
      <c r="F126" s="169"/>
      <c r="G126" s="169"/>
    </row>
    <row r="127" spans="1:7" x14ac:dyDescent="0.2">
      <c r="A127" s="169"/>
      <c r="B127" s="169"/>
      <c r="C127" s="169"/>
      <c r="D127" s="169"/>
      <c r="E127" s="169"/>
      <c r="F127" s="169"/>
      <c r="G127" s="169"/>
    </row>
    <row r="128" spans="1:7" x14ac:dyDescent="0.2">
      <c r="A128" s="169"/>
      <c r="B128" s="169"/>
      <c r="C128" s="169"/>
      <c r="D128" s="169"/>
      <c r="E128" s="169"/>
      <c r="F128" s="169"/>
      <c r="G128" s="169"/>
    </row>
    <row r="129" spans="1:7" x14ac:dyDescent="0.2">
      <c r="A129" s="169"/>
      <c r="B129" s="169"/>
      <c r="C129" s="169"/>
      <c r="D129" s="169"/>
      <c r="E129" s="169"/>
      <c r="F129" s="169"/>
      <c r="G129" s="169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E134" s="123"/>
    </row>
    <row r="135" spans="1:7" x14ac:dyDescent="0.2">
      <c r="E135" s="123"/>
    </row>
    <row r="136" spans="1:7" x14ac:dyDescent="0.2">
      <c r="E136" s="123"/>
    </row>
    <row r="137" spans="1:7" x14ac:dyDescent="0.2">
      <c r="E137" s="123"/>
    </row>
    <row r="138" spans="1:7" x14ac:dyDescent="0.2">
      <c r="E138" s="123"/>
    </row>
    <row r="139" spans="1:7" x14ac:dyDescent="0.2">
      <c r="E139" s="123"/>
    </row>
    <row r="140" spans="1:7" x14ac:dyDescent="0.2">
      <c r="E140" s="123"/>
    </row>
    <row r="141" spans="1:7" x14ac:dyDescent="0.2">
      <c r="E141" s="123"/>
    </row>
    <row r="142" spans="1:7" x14ac:dyDescent="0.2">
      <c r="E142" s="123"/>
    </row>
    <row r="143" spans="1:7" x14ac:dyDescent="0.2">
      <c r="E143" s="123"/>
    </row>
    <row r="144" spans="1:7" x14ac:dyDescent="0.2">
      <c r="E144" s="123"/>
    </row>
    <row r="145" spans="5:5" x14ac:dyDescent="0.2">
      <c r="E145" s="123"/>
    </row>
    <row r="146" spans="5:5" x14ac:dyDescent="0.2">
      <c r="E146" s="123"/>
    </row>
    <row r="147" spans="5:5" x14ac:dyDescent="0.2">
      <c r="E147" s="123"/>
    </row>
    <row r="148" spans="5:5" x14ac:dyDescent="0.2">
      <c r="E148" s="123"/>
    </row>
    <row r="149" spans="5:5" x14ac:dyDescent="0.2">
      <c r="E149" s="123"/>
    </row>
    <row r="150" spans="5:5" x14ac:dyDescent="0.2">
      <c r="E150" s="123"/>
    </row>
    <row r="151" spans="5:5" x14ac:dyDescent="0.2">
      <c r="E151" s="123"/>
    </row>
    <row r="152" spans="5:5" x14ac:dyDescent="0.2">
      <c r="E152" s="123"/>
    </row>
    <row r="153" spans="5:5" x14ac:dyDescent="0.2">
      <c r="E153" s="123"/>
    </row>
    <row r="154" spans="5:5" x14ac:dyDescent="0.2">
      <c r="E154" s="123"/>
    </row>
    <row r="155" spans="5:5" x14ac:dyDescent="0.2">
      <c r="E155" s="123"/>
    </row>
    <row r="156" spans="5:5" x14ac:dyDescent="0.2">
      <c r="E156" s="123"/>
    </row>
    <row r="157" spans="5:5" x14ac:dyDescent="0.2">
      <c r="E157" s="123"/>
    </row>
    <row r="158" spans="5:5" x14ac:dyDescent="0.2">
      <c r="E158" s="123"/>
    </row>
    <row r="159" spans="5:5" x14ac:dyDescent="0.2">
      <c r="E159" s="123"/>
    </row>
    <row r="160" spans="5:5" x14ac:dyDescent="0.2">
      <c r="E160" s="123"/>
    </row>
    <row r="161" spans="1:7" x14ac:dyDescent="0.2">
      <c r="A161" s="170"/>
      <c r="B161" s="170"/>
    </row>
    <row r="162" spans="1:7" x14ac:dyDescent="0.2">
      <c r="A162" s="169"/>
      <c r="B162" s="169"/>
      <c r="C162" s="172"/>
      <c r="D162" s="172"/>
      <c r="E162" s="173"/>
      <c r="F162" s="172"/>
      <c r="G162" s="174"/>
    </row>
    <row r="163" spans="1:7" x14ac:dyDescent="0.2">
      <c r="A163" s="175"/>
      <c r="B163" s="175"/>
      <c r="C163" s="169"/>
      <c r="D163" s="169"/>
      <c r="E163" s="176"/>
      <c r="F163" s="169"/>
      <c r="G163" s="169"/>
    </row>
    <row r="164" spans="1:7" x14ac:dyDescent="0.2">
      <c r="A164" s="169"/>
      <c r="B164" s="169"/>
      <c r="C164" s="169"/>
      <c r="D164" s="169"/>
      <c r="E164" s="176"/>
      <c r="F164" s="169"/>
      <c r="G164" s="169"/>
    </row>
    <row r="165" spans="1:7" x14ac:dyDescent="0.2">
      <c r="A165" s="169"/>
      <c r="B165" s="169"/>
      <c r="C165" s="169"/>
      <c r="D165" s="169"/>
      <c r="E165" s="176"/>
      <c r="F165" s="169"/>
      <c r="G165" s="169"/>
    </row>
    <row r="166" spans="1:7" x14ac:dyDescent="0.2">
      <c r="A166" s="169"/>
      <c r="B166" s="169"/>
      <c r="C166" s="169"/>
      <c r="D166" s="169"/>
      <c r="E166" s="176"/>
      <c r="F166" s="169"/>
      <c r="G166" s="169"/>
    </row>
    <row r="167" spans="1:7" x14ac:dyDescent="0.2">
      <c r="A167" s="169"/>
      <c r="B167" s="169"/>
      <c r="C167" s="169"/>
      <c r="D167" s="169"/>
      <c r="E167" s="176"/>
      <c r="F167" s="169"/>
      <c r="G167" s="169"/>
    </row>
    <row r="168" spans="1:7" x14ac:dyDescent="0.2">
      <c r="A168" s="169"/>
      <c r="B168" s="169"/>
      <c r="C168" s="169"/>
      <c r="D168" s="169"/>
      <c r="E168" s="176"/>
      <c r="F168" s="169"/>
      <c r="G168" s="169"/>
    </row>
    <row r="169" spans="1:7" x14ac:dyDescent="0.2">
      <c r="A169" s="169"/>
      <c r="B169" s="169"/>
      <c r="C169" s="169"/>
      <c r="D169" s="169"/>
      <c r="E169" s="176"/>
      <c r="F169" s="169"/>
      <c r="G169" s="169"/>
    </row>
    <row r="170" spans="1:7" x14ac:dyDescent="0.2">
      <c r="A170" s="169"/>
      <c r="B170" s="169"/>
      <c r="C170" s="169"/>
      <c r="D170" s="169"/>
      <c r="E170" s="176"/>
      <c r="F170" s="169"/>
      <c r="G170" s="169"/>
    </row>
    <row r="171" spans="1:7" x14ac:dyDescent="0.2">
      <c r="A171" s="169"/>
      <c r="B171" s="169"/>
      <c r="C171" s="169"/>
      <c r="D171" s="169"/>
      <c r="E171" s="176"/>
      <c r="F171" s="169"/>
      <c r="G171" s="169"/>
    </row>
    <row r="172" spans="1:7" x14ac:dyDescent="0.2">
      <c r="A172" s="169"/>
      <c r="B172" s="169"/>
      <c r="C172" s="169"/>
      <c r="D172" s="169"/>
      <c r="E172" s="176"/>
      <c r="F172" s="169"/>
      <c r="G172" s="169"/>
    </row>
    <row r="173" spans="1:7" x14ac:dyDescent="0.2">
      <c r="A173" s="169"/>
      <c r="B173" s="169"/>
      <c r="C173" s="169"/>
      <c r="D173" s="169"/>
      <c r="E173" s="176"/>
      <c r="F173" s="169"/>
      <c r="G173" s="169"/>
    </row>
    <row r="174" spans="1:7" x14ac:dyDescent="0.2">
      <c r="A174" s="169"/>
      <c r="B174" s="169"/>
      <c r="C174" s="169"/>
      <c r="D174" s="169"/>
      <c r="E174" s="176"/>
      <c r="F174" s="169"/>
      <c r="G174" s="169"/>
    </row>
    <row r="175" spans="1:7" x14ac:dyDescent="0.2">
      <c r="A175" s="169"/>
      <c r="B175" s="169"/>
      <c r="C175" s="169"/>
      <c r="D175" s="169"/>
      <c r="E175" s="176"/>
      <c r="F175" s="169"/>
      <c r="G175" s="169"/>
    </row>
  </sheetData>
  <mergeCells count="52">
    <mergeCell ref="C83:D83"/>
    <mergeCell ref="C84:D84"/>
    <mergeCell ref="C87:D87"/>
    <mergeCell ref="C64:D64"/>
    <mergeCell ref="C65:D65"/>
    <mergeCell ref="C67:D67"/>
    <mergeCell ref="C69:D69"/>
    <mergeCell ref="C70:D70"/>
    <mergeCell ref="C75:D75"/>
    <mergeCell ref="C63:D63"/>
    <mergeCell ref="C50:D50"/>
    <mergeCell ref="C51:D51"/>
    <mergeCell ref="C52:D52"/>
    <mergeCell ref="C53:D53"/>
    <mergeCell ref="C54:D54"/>
    <mergeCell ref="C55:D55"/>
    <mergeCell ref="C56:D56"/>
    <mergeCell ref="C58:D58"/>
    <mergeCell ref="C59:D59"/>
    <mergeCell ref="C60:D60"/>
    <mergeCell ref="C61:D61"/>
    <mergeCell ref="C48:D48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6:D46"/>
    <mergeCell ref="C32:D32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1:G1"/>
    <mergeCell ref="A3:B3"/>
    <mergeCell ref="A4:B4"/>
    <mergeCell ref="E4:G4"/>
    <mergeCell ref="C9:D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</dc:creator>
  <cp:lastModifiedBy>Ing. Miroslav Bubeník</cp:lastModifiedBy>
  <cp:lastPrinted>2017-05-10T04:56:07Z</cp:lastPrinted>
  <dcterms:created xsi:type="dcterms:W3CDTF">2017-05-01T18:28:20Z</dcterms:created>
  <dcterms:modified xsi:type="dcterms:W3CDTF">2017-05-16T11:23:58Z</dcterms:modified>
</cp:coreProperties>
</file>